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/>
  <c r="N30" i="1"/>
  <c r="CE29" i="1"/>
  <c r="CD29" i="1"/>
  <c r="CB29" i="1"/>
  <c r="CC29" i="1" s="1"/>
  <c r="AU29" i="1" s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I29" i="1" s="1"/>
  <c r="W29" i="1"/>
  <c r="U29" i="1" s="1"/>
  <c r="V29" i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N28" i="1"/>
  <c r="CE27" i="1"/>
  <c r="CD27" i="1"/>
  <c r="CB27" i="1"/>
  <c r="CC27" i="1" s="1"/>
  <c r="BG27" i="1"/>
  <c r="BF27" i="1"/>
  <c r="BE27" i="1"/>
  <c r="BD27" i="1"/>
  <c r="BH27" i="1" s="1"/>
  <c r="BI27" i="1" s="1"/>
  <c r="BC27" i="1"/>
  <c r="AX27" i="1" s="1"/>
  <c r="AZ27" i="1"/>
  <c r="AU27" i="1"/>
  <c r="AS27" i="1"/>
  <c r="AL27" i="1"/>
  <c r="AM27" i="1" s="1"/>
  <c r="AG27" i="1"/>
  <c r="AE27" i="1" s="1"/>
  <c r="W27" i="1"/>
  <c r="V27" i="1"/>
  <c r="N27" i="1"/>
  <c r="CE26" i="1"/>
  <c r="CD26" i="1"/>
  <c r="CC26" i="1" s="1"/>
  <c r="AU26" i="1" s="1"/>
  <c r="AW26" i="1" s="1"/>
  <c r="CB26" i="1"/>
  <c r="BG26" i="1"/>
  <c r="BF26" i="1"/>
  <c r="BE26" i="1"/>
  <c r="BD26" i="1"/>
  <c r="BH26" i="1" s="1"/>
  <c r="BI26" i="1" s="1"/>
  <c r="BC26" i="1"/>
  <c r="AX26" i="1" s="1"/>
  <c r="AZ26" i="1"/>
  <c r="AS26" i="1"/>
  <c r="AM26" i="1"/>
  <c r="AL26" i="1"/>
  <c r="AG26" i="1"/>
  <c r="AE26" i="1" s="1"/>
  <c r="W26" i="1"/>
  <c r="V26" i="1"/>
  <c r="U26" i="1" s="1"/>
  <c r="N26" i="1"/>
  <c r="CE25" i="1"/>
  <c r="CD25" i="1"/>
  <c r="CB25" i="1"/>
  <c r="CC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AF25" i="1" s="1"/>
  <c r="W25" i="1"/>
  <c r="V25" i="1"/>
  <c r="U25" i="1" s="1"/>
  <c r="N25" i="1"/>
  <c r="CE24" i="1"/>
  <c r="CD24" i="1"/>
  <c r="CB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W24" i="1"/>
  <c r="V24" i="1"/>
  <c r="N24" i="1"/>
  <c r="G24" i="1"/>
  <c r="Y24" i="1" s="1"/>
  <c r="CE23" i="1"/>
  <c r="CD23" i="1"/>
  <c r="CB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CE22" i="1"/>
  <c r="CD22" i="1"/>
  <c r="CB22" i="1"/>
  <c r="CC22" i="1" s="1"/>
  <c r="AU22" i="1" s="1"/>
  <c r="BG22" i="1"/>
  <c r="BF22" i="1"/>
  <c r="BE22" i="1"/>
  <c r="BD22" i="1"/>
  <c r="BH22" i="1" s="1"/>
  <c r="BI22" i="1" s="1"/>
  <c r="BC22" i="1"/>
  <c r="AX22" i="1" s="1"/>
  <c r="AZ22" i="1"/>
  <c r="AS22" i="1"/>
  <c r="AW22" i="1" s="1"/>
  <c r="AL22" i="1"/>
  <c r="AM22" i="1" s="1"/>
  <c r="AG22" i="1"/>
  <c r="AE22" i="1"/>
  <c r="H22" i="1" s="1"/>
  <c r="AV22" i="1" s="1"/>
  <c r="AY22" i="1" s="1"/>
  <c r="W22" i="1"/>
  <c r="V22" i="1"/>
  <c r="U22" i="1" s="1"/>
  <c r="N22" i="1"/>
  <c r="I22" i="1"/>
  <c r="CE21" i="1"/>
  <c r="CD21" i="1"/>
  <c r="CC21" i="1"/>
  <c r="AU21" i="1" s="1"/>
  <c r="CB21" i="1"/>
  <c r="BG21" i="1"/>
  <c r="BF21" i="1"/>
  <c r="BE21" i="1"/>
  <c r="BD21" i="1"/>
  <c r="BH21" i="1" s="1"/>
  <c r="BI21" i="1" s="1"/>
  <c r="BC21" i="1"/>
  <c r="AZ21" i="1"/>
  <c r="AX21" i="1"/>
  <c r="AS21" i="1"/>
  <c r="AM21" i="1"/>
  <c r="AL21" i="1"/>
  <c r="AG21" i="1"/>
  <c r="AE21" i="1" s="1"/>
  <c r="W21" i="1"/>
  <c r="V21" i="1"/>
  <c r="N21" i="1"/>
  <c r="CE20" i="1"/>
  <c r="CD20" i="1"/>
  <c r="CB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N20" i="1"/>
  <c r="CE19" i="1"/>
  <c r="CD19" i="1"/>
  <c r="CB19" i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/>
  <c r="L19" i="1" s="1"/>
  <c r="W19" i="1"/>
  <c r="V19" i="1"/>
  <c r="U19" i="1" s="1"/>
  <c r="N19" i="1"/>
  <c r="I19" i="1"/>
  <c r="G30" i="1" l="1"/>
  <c r="L30" i="1"/>
  <c r="I30" i="1"/>
  <c r="H30" i="1"/>
  <c r="AV30" i="1" s="1"/>
  <c r="AW29" i="1"/>
  <c r="I26" i="1"/>
  <c r="H26" i="1"/>
  <c r="AV26" i="1" s="1"/>
  <c r="AY26" i="1" s="1"/>
  <c r="L26" i="1"/>
  <c r="AF19" i="1"/>
  <c r="CC19" i="1"/>
  <c r="U20" i="1"/>
  <c r="U21" i="1"/>
  <c r="L22" i="1"/>
  <c r="G28" i="1"/>
  <c r="CC30" i="1"/>
  <c r="AW25" i="1"/>
  <c r="AW21" i="1"/>
  <c r="CC23" i="1"/>
  <c r="AU23" i="1" s="1"/>
  <c r="AW23" i="1" s="1"/>
  <c r="U27" i="1"/>
  <c r="AW27" i="1"/>
  <c r="U28" i="1"/>
  <c r="Q19" i="1"/>
  <c r="AU19" i="1"/>
  <c r="AW19" i="1" s="1"/>
  <c r="L21" i="1"/>
  <c r="H21" i="1"/>
  <c r="AV21" i="1" s="1"/>
  <c r="AY21" i="1" s="1"/>
  <c r="G21" i="1"/>
  <c r="AF23" i="1"/>
  <c r="I23" i="1"/>
  <c r="AF27" i="1"/>
  <c r="I27" i="1"/>
  <c r="Y28" i="1"/>
  <c r="Q28" i="1"/>
  <c r="AU28" i="1"/>
  <c r="AW28" i="1" s="1"/>
  <c r="G19" i="1"/>
  <c r="G20" i="1"/>
  <c r="L20" i="1"/>
  <c r="I21" i="1"/>
  <c r="Q21" i="1"/>
  <c r="AF21" i="1"/>
  <c r="Q22" i="1"/>
  <c r="G22" i="1"/>
  <c r="AF22" i="1"/>
  <c r="L23" i="1"/>
  <c r="Q23" i="1"/>
  <c r="I25" i="1"/>
  <c r="Q25" i="1"/>
  <c r="Q26" i="1"/>
  <c r="G26" i="1"/>
  <c r="AF26" i="1"/>
  <c r="L27" i="1"/>
  <c r="Q27" i="1"/>
  <c r="I28" i="1"/>
  <c r="L28" i="1"/>
  <c r="H28" i="1"/>
  <c r="AV28" i="1" s="1"/>
  <c r="AY28" i="1" s="1"/>
  <c r="AU30" i="1"/>
  <c r="AW30" i="1" s="1"/>
  <c r="Q30" i="1"/>
  <c r="H19" i="1"/>
  <c r="AV19" i="1" s="1"/>
  <c r="H20" i="1"/>
  <c r="AV20" i="1" s="1"/>
  <c r="AF20" i="1"/>
  <c r="CC20" i="1"/>
  <c r="G23" i="1"/>
  <c r="CC24" i="1"/>
  <c r="G27" i="1"/>
  <c r="Q29" i="1"/>
  <c r="Y30" i="1"/>
  <c r="I24" i="1"/>
  <c r="L24" i="1"/>
  <c r="H24" i="1"/>
  <c r="AV24" i="1" s="1"/>
  <c r="L25" i="1"/>
  <c r="H25" i="1"/>
  <c r="AV25" i="1" s="1"/>
  <c r="AY25" i="1" s="1"/>
  <c r="G25" i="1"/>
  <c r="H23" i="1"/>
  <c r="AV23" i="1" s="1"/>
  <c r="AY23" i="1" s="1"/>
  <c r="U24" i="1"/>
  <c r="AF24" i="1"/>
  <c r="H27" i="1"/>
  <c r="AV27" i="1" s="1"/>
  <c r="AY27" i="1" s="1"/>
  <c r="L29" i="1"/>
  <c r="H29" i="1"/>
  <c r="AV29" i="1" s="1"/>
  <c r="AY29" i="1" s="1"/>
  <c r="G29" i="1"/>
  <c r="AF29" i="1"/>
  <c r="AF30" i="1"/>
  <c r="AY19" i="1" l="1"/>
  <c r="R27" i="1"/>
  <c r="S27" i="1" s="1"/>
  <c r="R28" i="1"/>
  <c r="S28" i="1" s="1"/>
  <c r="O25" i="1"/>
  <c r="M25" i="1" s="1"/>
  <c r="P25" i="1" s="1"/>
  <c r="J25" i="1" s="1"/>
  <c r="K25" i="1" s="1"/>
  <c r="Y25" i="1"/>
  <c r="Y27" i="1"/>
  <c r="O27" i="1"/>
  <c r="M27" i="1" s="1"/>
  <c r="P27" i="1" s="1"/>
  <c r="J27" i="1" s="1"/>
  <c r="K27" i="1" s="1"/>
  <c r="Y23" i="1"/>
  <c r="R25" i="1"/>
  <c r="S25" i="1" s="1"/>
  <c r="R21" i="1"/>
  <c r="S21" i="1" s="1"/>
  <c r="Y20" i="1"/>
  <c r="Q24" i="1"/>
  <c r="AU24" i="1"/>
  <c r="AW24" i="1" s="1"/>
  <c r="Q20" i="1"/>
  <c r="AU20" i="1"/>
  <c r="AW20" i="1" s="1"/>
  <c r="R30" i="1"/>
  <c r="S30" i="1" s="1"/>
  <c r="Y22" i="1"/>
  <c r="Y19" i="1"/>
  <c r="R19" i="1"/>
  <c r="S19" i="1" s="1"/>
  <c r="AY24" i="1"/>
  <c r="R26" i="1"/>
  <c r="S26" i="1" s="1"/>
  <c r="Y29" i="1"/>
  <c r="R29" i="1"/>
  <c r="S29" i="1" s="1"/>
  <c r="O29" i="1" s="1"/>
  <c r="M29" i="1" s="1"/>
  <c r="P29" i="1" s="1"/>
  <c r="J29" i="1" s="1"/>
  <c r="K29" i="1" s="1"/>
  <c r="O26" i="1"/>
  <c r="M26" i="1" s="1"/>
  <c r="P26" i="1" s="1"/>
  <c r="J26" i="1" s="1"/>
  <c r="K26" i="1" s="1"/>
  <c r="Y26" i="1"/>
  <c r="R23" i="1"/>
  <c r="S23" i="1" s="1"/>
  <c r="R22" i="1"/>
  <c r="S22" i="1" s="1"/>
  <c r="O21" i="1"/>
  <c r="M21" i="1" s="1"/>
  <c r="P21" i="1" s="1"/>
  <c r="J21" i="1" s="1"/>
  <c r="K21" i="1" s="1"/>
  <c r="Y21" i="1"/>
  <c r="AY30" i="1"/>
  <c r="AA22" i="1" l="1"/>
  <c r="T22" i="1"/>
  <c r="X22" i="1" s="1"/>
  <c r="Z22" i="1"/>
  <c r="T29" i="1"/>
  <c r="X29" i="1" s="1"/>
  <c r="AA29" i="1"/>
  <c r="Z29" i="1"/>
  <c r="T19" i="1"/>
  <c r="X19" i="1" s="1"/>
  <c r="AA19" i="1"/>
  <c r="AB19" i="1" s="1"/>
  <c r="Z19" i="1"/>
  <c r="O22" i="1"/>
  <c r="M22" i="1" s="1"/>
  <c r="P22" i="1" s="1"/>
  <c r="J22" i="1" s="1"/>
  <c r="K22" i="1" s="1"/>
  <c r="R20" i="1"/>
  <c r="S20" i="1" s="1"/>
  <c r="AA27" i="1"/>
  <c r="AB27" i="1" s="1"/>
  <c r="T27" i="1"/>
  <c r="X27" i="1" s="1"/>
  <c r="Z27" i="1"/>
  <c r="AA30" i="1"/>
  <c r="AB30" i="1" s="1"/>
  <c r="T30" i="1"/>
  <c r="X30" i="1" s="1"/>
  <c r="Z30" i="1"/>
  <c r="O30" i="1"/>
  <c r="M30" i="1" s="1"/>
  <c r="P30" i="1" s="1"/>
  <c r="J30" i="1" s="1"/>
  <c r="K30" i="1" s="1"/>
  <c r="R24" i="1"/>
  <c r="S24" i="1" s="1"/>
  <c r="T25" i="1"/>
  <c r="X25" i="1" s="1"/>
  <c r="AA25" i="1"/>
  <c r="Z25" i="1"/>
  <c r="AA23" i="1"/>
  <c r="AB23" i="1" s="1"/>
  <c r="T23" i="1"/>
  <c r="X23" i="1" s="1"/>
  <c r="Z23" i="1"/>
  <c r="AA26" i="1"/>
  <c r="T26" i="1"/>
  <c r="X26" i="1" s="1"/>
  <c r="Z26" i="1"/>
  <c r="O19" i="1"/>
  <c r="M19" i="1" s="1"/>
  <c r="P19" i="1" s="1"/>
  <c r="J19" i="1" s="1"/>
  <c r="K19" i="1" s="1"/>
  <c r="T21" i="1"/>
  <c r="X21" i="1" s="1"/>
  <c r="AA21" i="1"/>
  <c r="Z21" i="1"/>
  <c r="O23" i="1"/>
  <c r="M23" i="1" s="1"/>
  <c r="P23" i="1" s="1"/>
  <c r="J23" i="1" s="1"/>
  <c r="K23" i="1" s="1"/>
  <c r="T28" i="1"/>
  <c r="X28" i="1" s="1"/>
  <c r="AA28" i="1"/>
  <c r="O28" i="1"/>
  <c r="M28" i="1" s="1"/>
  <c r="P28" i="1" s="1"/>
  <c r="J28" i="1" s="1"/>
  <c r="K28" i="1" s="1"/>
  <c r="Z28" i="1"/>
  <c r="AY20" i="1"/>
  <c r="AB28" i="1" l="1"/>
  <c r="AB21" i="1"/>
  <c r="AB26" i="1"/>
  <c r="AB25" i="1"/>
  <c r="T24" i="1"/>
  <c r="X24" i="1" s="1"/>
  <c r="AA24" i="1"/>
  <c r="Z24" i="1"/>
  <c r="O24" i="1"/>
  <c r="M24" i="1" s="1"/>
  <c r="P24" i="1" s="1"/>
  <c r="J24" i="1" s="1"/>
  <c r="K24" i="1" s="1"/>
  <c r="Z20" i="1"/>
  <c r="T20" i="1"/>
  <c r="X20" i="1" s="1"/>
  <c r="AA20" i="1"/>
  <c r="AB20" i="1" s="1"/>
  <c r="O20" i="1"/>
  <c r="M20" i="1" s="1"/>
  <c r="P20" i="1" s="1"/>
  <c r="J20" i="1" s="1"/>
  <c r="K20" i="1" s="1"/>
  <c r="AB29" i="1"/>
  <c r="AB22" i="1"/>
  <c r="AB24" i="1" l="1"/>
</calcChain>
</file>

<file path=xl/sharedStrings.xml><?xml version="1.0" encoding="utf-8"?>
<sst xmlns="http://schemas.openxmlformats.org/spreadsheetml/2006/main" count="1032" uniqueCount="438">
  <si>
    <t>File opened</t>
  </si>
  <si>
    <t>2020-09-11 08:43:11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</si>
  <si>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</si>
  <si>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</si>
  <si>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</si>
  <si>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</si>
  <si>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</si>
  <si>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</si>
  <si>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</si>
  <si>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</si>
  <si>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</si>
  <si>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</si>
  <si>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</si>
  <si>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{"chamberpressurezero": "2.63676", "co2bzero": "0.906224", "h2oaspan1": "1.00685", "h2obspanconc1": "12.3", "co2bspanconc2": "314.9", "ssa_ref": "36120.6", "co2bspan2b": "0.308489", "flowazero": "0.35803", "co2bspan2": "-0.0307497", "h2oaspan2b": "0.0708394", "h2obspan2b": "0.069531", "h2oaspanconc2": "0", "h2obzero": "1.07175", "co2bspan1": "0.99974", "flowbzero": "0.28968", "h2oazero": "1.08538", "h2obspan1": "1.00156", "h2oaspanconc1": "12.3", "co2aspan2b": "0.309446", "ssb_ref": "31753.4", "h2oaspan2a": "0.0703577", "co2azero": "0.921054", "tazero": "0.147623", "co2aspan1": "1.00005", "co2aspan2": "-0.0307414", "h2obspan2a": "0.0694225", "flowmeterzero": "1.00382", "co2bspanconc1": "2475", "co2aspanconc2": "314.9", "h2obspanconc2": "0", "oxygen": "21", "co2aspan2a": "0.312431", "h2oaspan2": "0", "co2bspan2a": "0.311555", "h2obspan2": "0", "co2aspanconc1": "2475", "tbzero": "0.254194"}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</si>
  <si>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</si>
  <si>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</si>
  <si>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</si>
  <si>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</si>
  <si>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</si>
  <si>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</si>
  <si>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</si>
  <si>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</si>
  <si>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</si>
  <si>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08:43:11</t>
  </si>
  <si>
    <t>Stability Definition:	ΔCO2 (Meas2): Slp&lt;0.1 Per=20	ΔH2O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</si>
  <si>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</si>
  <si>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</si>
  <si>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</si>
  <si>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</si>
  <si>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</si>
  <si>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</si>
  <si>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</si>
  <si>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</si>
  <si>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</si>
  <si>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</si>
  <si>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</si>
  <si>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</si>
  <si>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</si>
  <si>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</si>
  <si>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</si>
  <si>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</si>
  <si>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</si>
  <si>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</si>
  <si>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</si>
  <si>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</si>
  <si>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</si>
  <si>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</si>
  <si>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</si>
  <si>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</si>
  <si>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</si>
  <si>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</si>
  <si>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</si>
  <si>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</si>
  <si>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</si>
  <si>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</si>
  <si>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</si>
  <si>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</si>
  <si>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</si>
  <si>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</si>
  <si>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</si>
  <si>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</si>
  <si>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</si>
  <si>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</si>
  <si>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</si>
  <si>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</si>
  <si>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</si>
  <si>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</si>
  <si>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</si>
  <si>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</si>
  <si>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</si>
  <si>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</si>
  <si>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</si>
  <si>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</si>
  <si>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</si>
  <si>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</si>
  <si>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</si>
  <si>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</si>
  <si>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</si>
  <si>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</si>
  <si>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</si>
  <si>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</si>
  <si>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</si>
  <si>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</si>
  <si>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</si>
  <si>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</si>
  <si>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</si>
  <si>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</si>
  <si>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</si>
  <si>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</si>
  <si>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</si>
  <si>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</si>
  <si>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</si>
  <si>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</si>
  <si>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</si>
  <si>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</si>
  <si>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</si>
  <si>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</si>
  <si>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</si>
  <si>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</si>
  <si>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</si>
  <si>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</si>
  <si>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</si>
  <si>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</si>
  <si>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</si>
  <si>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</si>
  <si>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</si>
  <si>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</si>
  <si>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</si>
  <si>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</si>
  <si>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</si>
  <si>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</si>
  <si>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</si>
  <si>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</si>
  <si>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</si>
  <si>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</si>
  <si>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</si>
  <si>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</si>
  <si>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</si>
  <si>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</si>
  <si>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</si>
  <si>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</si>
  <si>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</si>
  <si>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</si>
  <si>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</si>
  <si>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</si>
  <si>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</si>
  <si>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</si>
  <si>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</si>
  <si>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</si>
  <si>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</si>
  <si>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</si>
  <si>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</si>
  <si>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</si>
  <si>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</si>
  <si>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</si>
  <si>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</si>
  <si>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</si>
  <si>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</si>
  <si>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</si>
  <si>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</si>
  <si>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</si>
  <si>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</si>
  <si>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</si>
  <si>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</si>
  <si>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</si>
  <si>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</si>
  <si>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</si>
  <si>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</si>
  <si>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</si>
  <si>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</si>
  <si>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</si>
  <si>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</si>
  <si>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</si>
  <si>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</si>
  <si>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</si>
  <si>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</si>
  <si>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</si>
  <si>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</si>
  <si>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</si>
  <si>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</si>
  <si>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</si>
  <si>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</si>
  <si>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</si>
  <si>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</si>
  <si>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</si>
  <si>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</si>
  <si>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</si>
  <si>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</si>
  <si>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</si>
  <si>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</si>
  <si>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</si>
  <si>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</si>
  <si>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</si>
  <si>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</si>
  <si>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</si>
  <si>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</si>
  <si>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</si>
  <si>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</si>
  <si>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</si>
  <si>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</si>
  <si>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</si>
  <si>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</si>
  <si>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</si>
  <si>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</si>
  <si>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</si>
  <si>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</si>
  <si>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</si>
  <si>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</si>
  <si>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</si>
  <si>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</si>
  <si>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</si>
  <si>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</si>
  <si>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</si>
  <si>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</si>
  <si>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</si>
  <si>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</si>
  <si>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</si>
  <si>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</si>
  <si>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</si>
  <si>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</si>
  <si>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</si>
  <si>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</si>
  <si>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</si>
  <si>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</si>
  <si>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</si>
  <si>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</si>
  <si>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</si>
  <si>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</si>
  <si>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</si>
  <si>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</si>
  <si>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</si>
  <si>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</si>
  <si>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</si>
  <si>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</si>
  <si>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</si>
  <si>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</si>
  <si>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</si>
  <si>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</si>
  <si>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</si>
  <si>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</si>
  <si>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</si>
  <si>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</si>
  <si>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</si>
  <si>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</si>
  <si>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</si>
  <si>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</si>
  <si>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</si>
  <si>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</si>
  <si>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</si>
  <si>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</si>
  <si>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</si>
  <si>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</si>
  <si>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</si>
  <si>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</si>
  <si>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</si>
  <si>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</si>
  <si>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</si>
  <si>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</si>
  <si>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</si>
  <si>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</si>
  <si>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</si>
  <si>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</si>
  <si>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</si>
  <si>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</si>
  <si>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</si>
  <si>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</si>
  <si>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</si>
  <si>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</si>
  <si>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</si>
  <si>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</si>
  <si>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</si>
  <si>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</si>
  <si>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</si>
  <si>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</si>
  <si>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</si>
  <si>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</si>
  <si>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</si>
  <si>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</si>
  <si>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</si>
  <si>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</si>
  <si>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</si>
  <si>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</si>
  <si>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</si>
  <si>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</si>
  <si>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</si>
  <si>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</si>
  <si>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</si>
  <si>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</si>
  <si>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</si>
  <si>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</si>
  <si>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</si>
  <si>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</si>
  <si>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</si>
  <si>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</si>
  <si>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</si>
  <si>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</si>
  <si>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</si>
  <si>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</si>
  <si>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</si>
  <si>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</si>
  <si>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</si>
  <si>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</si>
  <si>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</si>
  <si>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</si>
  <si>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</si>
  <si>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</si>
  <si>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</si>
  <si>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</si>
  <si>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</si>
  <si>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</si>
  <si>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</si>
  <si>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</si>
  <si>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</si>
  <si>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</si>
  <si>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</si>
  <si>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</si>
  <si>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</si>
  <si>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</si>
  <si>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</si>
  <si>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</si>
  <si>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</si>
  <si>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</si>
  <si>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</si>
  <si>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</si>
  <si>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</si>
  <si>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</si>
  <si>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</si>
  <si>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</si>
  <si>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</si>
  <si>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</si>
  <si>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</si>
  <si>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</si>
  <si>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</si>
  <si>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</si>
  <si>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</si>
  <si>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</si>
  <si>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</si>
  <si>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</si>
  <si>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</si>
  <si>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</si>
  <si>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</si>
  <si>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</si>
  <si>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</si>
  <si>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</si>
  <si>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</si>
  <si>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</si>
  <si>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</si>
  <si>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</si>
  <si>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</si>
  <si>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</si>
  <si>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</si>
  <si>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</si>
  <si>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</si>
  <si>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</si>
  <si>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</si>
  <si>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</si>
  <si>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</si>
  <si>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</si>
  <si>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</si>
  <si>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</si>
  <si>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</si>
  <si>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</si>
  <si>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</si>
  <si>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</si>
  <si>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</si>
  <si>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</si>
  <si>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</si>
  <si>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</si>
  <si>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</si>
  <si>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</si>
  <si>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</si>
  <si>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</si>
  <si>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</si>
  <si>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</si>
  <si>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</si>
  <si>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</si>
  <si>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</si>
  <si>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</si>
  <si>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</si>
  <si>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</si>
  <si>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</si>
  <si>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</si>
  <si>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</si>
  <si>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</si>
  <si>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</si>
  <si>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</si>
  <si>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</si>
  <si>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</si>
  <si>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</si>
  <si>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hrs</t>
  </si>
  <si>
    <t>mg</t>
  </si>
  <si>
    <t>min</t>
  </si>
  <si>
    <t>MPF-503-20200911-08_40_42</t>
  </si>
  <si>
    <t>-</t>
  </si>
  <si>
    <t>1/2</t>
  </si>
  <si>
    <t>00000000</t>
  </si>
  <si>
    <t>iiiiiiii</t>
  </si>
  <si>
    <t>off</t>
  </si>
  <si>
    <t>20200911 09:05:35</t>
  </si>
  <si>
    <t>09:05:35</t>
  </si>
  <si>
    <t>MPF-506-20200911-09_05_55</t>
  </si>
  <si>
    <t>DARK-507-20200911-09_05_57</t>
  </si>
  <si>
    <t>09:04:28</t>
  </si>
  <si>
    <t>2/2</t>
  </si>
  <si>
    <t>20200911 09:07:17</t>
  </si>
  <si>
    <t>09:07:17</t>
  </si>
  <si>
    <t>MPF-508-20200911-09_07_37</t>
  </si>
  <si>
    <t>DARK-509-20200911-09_07_39</t>
  </si>
  <si>
    <t>09:06:37</t>
  </si>
  <si>
    <t>20200911 09:08:45</t>
  </si>
  <si>
    <t>09:08:45</t>
  </si>
  <si>
    <t>MPF-510-20200911-09_09_05</t>
  </si>
  <si>
    <t>DARK-511-20200911-09_09_07</t>
  </si>
  <si>
    <t>09:09:13</t>
  </si>
  <si>
    <t>20200911 09:11:06</t>
  </si>
  <si>
    <t>09:11:06</t>
  </si>
  <si>
    <t>MPF-512-20200911-09_11_26</t>
  </si>
  <si>
    <t>DARK-513-20200911-09_11_28</t>
  </si>
  <si>
    <t>09:10:15</t>
  </si>
  <si>
    <t>20200911 09:12:56</t>
  </si>
  <si>
    <t>09:12:56</t>
  </si>
  <si>
    <t>MPF-514-20200911-09_13_16</t>
  </si>
  <si>
    <t>DARK-515-20200911-09_13_18</t>
  </si>
  <si>
    <t>09:12:07</t>
  </si>
  <si>
    <t>20200911 09:14:08</t>
  </si>
  <si>
    <t>09:14:08</t>
  </si>
  <si>
    <t>MPF-516-20200911-09_14_28</t>
  </si>
  <si>
    <t>DARK-517-20200911-09_14_30</t>
  </si>
  <si>
    <t>09:14:36</t>
  </si>
  <si>
    <t>20200911 09:16:07</t>
  </si>
  <si>
    <t>09:16:07</t>
  </si>
  <si>
    <t>MPF-518-20200911-09_16_27</t>
  </si>
  <si>
    <t>DARK-519-20200911-09_16_29</t>
  </si>
  <si>
    <t>09:15:38</t>
  </si>
  <si>
    <t>20200911 09:17:22</t>
  </si>
  <si>
    <t>09:17:22</t>
  </si>
  <si>
    <t>MPF-520-20200911-09_17_42</t>
  </si>
  <si>
    <t>DARK-521-20200911-09_17_44</t>
  </si>
  <si>
    <t>09:17:54</t>
  </si>
  <si>
    <t>20200911 09:19:43</t>
  </si>
  <si>
    <t>09:19:43</t>
  </si>
  <si>
    <t>MPF-522-20200911-09_20_03</t>
  </si>
  <si>
    <t>DARK-523-20200911-09_20_05</t>
  </si>
  <si>
    <t>09:18:56</t>
  </si>
  <si>
    <t>20200911 09:21:20</t>
  </si>
  <si>
    <t>09:21:20</t>
  </si>
  <si>
    <t>MPF-524-20200911-09_21_40</t>
  </si>
  <si>
    <t>DARK-525-20200911-09_21_42</t>
  </si>
  <si>
    <t>09:21:53</t>
  </si>
  <si>
    <t>20200911 09:23:54</t>
  </si>
  <si>
    <t>09:23:54</t>
  </si>
  <si>
    <t>MPF-526-20200911-09_24_14</t>
  </si>
  <si>
    <t>09:22:53</t>
  </si>
  <si>
    <t>20200911 09:43:38</t>
  </si>
  <si>
    <t>09:43:38</t>
  </si>
  <si>
    <t>MPF-527-20200911-09_43_58</t>
  </si>
  <si>
    <t>09:44:01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</si>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</sst>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370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1599833135.5</v>
      </c>
      <c r="C19">
        <v>1265.4000000953699</v>
      </c>
      <c r="D19" t="s">
        <v>378</v>
      </c>
      <c r="E19" t="s">
        <v>379</v>
      </c>
      <c r="F19">
        <v>1599833135.5</v>
      </c>
      <c r="G19">
        <f t="shared" ref="G19:G30" si="0">CM19*AE19*(CI19-CJ19)/(100*$B$7*(1000-AE19*CI19))</f>
        <v>3.9289265636086469E-3</v>
      </c>
      <c r="H19">
        <f t="shared" ref="H19:H30" si="1">CM19*AE19*(CH19-CG19*(1000-AE19*CJ19)/(1000-AE19*CI19))/(100*$B$7)</f>
        <v>19.933931189840276</v>
      </c>
      <c r="I19">
        <f t="shared" ref="I19:I30" si="2">CG19 - IF(AE19&gt;1, H19*$B$7*100/(AG19*CU19), 0)</f>
        <v>374.29</v>
      </c>
      <c r="J19">
        <f t="shared" ref="J19:J30" si="3">((P19-G19/2)*I19-H19)/(P19+G19/2)</f>
        <v>289.5941118265564</v>
      </c>
      <c r="K19">
        <f t="shared" ref="K19:K30" si="4">J19*(CN19+CO19)/1000</f>
        <v>29.441885398346706</v>
      </c>
      <c r="L19">
        <f t="shared" ref="L19:L30" si="5">(CG19 - IF(AE19&gt;1, H19*$B$7*100/(AG19*CU19), 0))*(CN19+CO19)/1000</f>
        <v>38.052580614439997</v>
      </c>
      <c r="M19">
        <f t="shared" ref="M19:M30" si="6">2/((1/O19-1/N19)+SIGN(O19)*SQRT((1/O19-1/N19)*(1/O19-1/N19) + 4*$C$7/(($C$7+1)*($C$7+1))*(2*1/O19*1/N19-1/N19*1/N19)))</f>
        <v>0.42874440148538173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2.9564596636019056</v>
      </c>
      <c r="O19">
        <f t="shared" ref="O19:O30" si="8">G19*(1000-(1000*0.61365*EXP(17.502*S19/(240.97+S19))/(CN19+CO19)+CI19)/2)/(1000*0.61365*EXP(17.502*S19/(240.97+S19))/(CN19+CO19)-CI19)</f>
        <v>0.39695667677140956</v>
      </c>
      <c r="P19">
        <f t="shared" ref="P19:P30" si="9">1/(($C$7+1)/(M19/1.6)+1/(N19/1.37)) + $C$7/(($C$7+1)/(M19/1.6) + $C$7/(N19/1.37))</f>
        <v>0.25075723991942311</v>
      </c>
      <c r="Q19">
        <f t="shared" ref="Q19:Q30" si="10">(CC19*CE19)</f>
        <v>209.75267628518995</v>
      </c>
      <c r="R19">
        <f t="shared" ref="R19:R30" si="11">(CP19+(Q19+2*0.95*0.0000000567*(((CP19+$B$9)+273)^4-(CP19+273)^4)-44100*G19)/(1.84*29.3*N19+8*0.95*0.0000000567*(CP19+273)^3))</f>
        <v>23.996008087557627</v>
      </c>
      <c r="S19">
        <f t="shared" ref="S19:S30" si="12">($C$9*CQ19+$D$9*CR19+$E$9*R19)</f>
        <v>22.986799999999999</v>
      </c>
      <c r="T19">
        <f t="shared" ref="T19:T30" si="13">0.61365*EXP(17.502*S19/(240.97+S19))</f>
        <v>2.8174697156239001</v>
      </c>
      <c r="U19">
        <f t="shared" ref="U19:U30" si="14">(V19/W19*100)</f>
        <v>62.051070661572183</v>
      </c>
      <c r="V19">
        <f t="shared" ref="V19:V30" si="15">CI19*(CN19+CO19)/1000</f>
        <v>1.8342382883047996</v>
      </c>
      <c r="W19">
        <f t="shared" ref="W19:W30" si="16">0.61365*EXP(17.502*CP19/(240.97+CP19))</f>
        <v>2.9560139232871148</v>
      </c>
      <c r="X19">
        <f t="shared" ref="X19:X30" si="17">(T19-CI19*(CN19+CO19)/1000)</f>
        <v>0.98323142731910051</v>
      </c>
      <c r="Y19">
        <f t="shared" ref="Y19:Y30" si="18">(-G19*44100)</f>
        <v>-173.26566145514133</v>
      </c>
      <c r="Z19">
        <f t="shared" ref="Z19:Z30" si="19">2*29.3*N19*0.92*(CP19-S19)</f>
        <v>126.77773490171799</v>
      </c>
      <c r="AA19">
        <f t="shared" ref="AA19:AA30" si="20">2*0.95*0.0000000567*(((CP19+$B$9)+273)^4-(S19+273)^4)</f>
        <v>8.9237928977892054</v>
      </c>
      <c r="AB19">
        <f t="shared" ref="AB19:AB30" si="21">Q19+AA19+Y19+Z19</f>
        <v>172.18854262955583</v>
      </c>
      <c r="AC19">
        <v>17</v>
      </c>
      <c r="AD19">
        <v>3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54273.074082648745</v>
      </c>
      <c r="AH19" t="s">
        <v>372</v>
      </c>
      <c r="AI19">
        <v>10443.200000000001</v>
      </c>
      <c r="AJ19">
        <v>662.638461538461</v>
      </c>
      <c r="AK19">
        <v>3155.11</v>
      </c>
      <c r="AL19">
        <f t="shared" ref="AL19:AL30" si="25">AK19-AJ19</f>
        <v>2492.4715384615392</v>
      </c>
      <c r="AM19">
        <f t="shared" ref="AM19:AM30" si="26">AL19/AK19</f>
        <v>0.78997928391134986</v>
      </c>
      <c r="AN19">
        <v>-1.2520192450083101</v>
      </c>
      <c r="AO19" t="s">
        <v>380</v>
      </c>
      <c r="AP19">
        <v>10483</v>
      </c>
      <c r="AQ19">
        <v>808.73249999999996</v>
      </c>
      <c r="AR19">
        <v>1131.0899999999999</v>
      </c>
      <c r="AS19">
        <f t="shared" ref="AS19:AS30" si="27">1-AQ19/AR19</f>
        <v>0.2849972150757234</v>
      </c>
      <c r="AT19">
        <v>0.5</v>
      </c>
      <c r="AU19">
        <f t="shared" ref="AU19:AU30" si="28">CC19</f>
        <v>1093.3047008982121</v>
      </c>
      <c r="AV19">
        <f t="shared" ref="AV19:AV30" si="29">H19</f>
        <v>19.933931189840276</v>
      </c>
      <c r="AW19">
        <f t="shared" ref="AW19:AW30" si="30">AS19*AT19*AU19</f>
        <v>155.79439749259359</v>
      </c>
      <c r="AX19">
        <f t="shared" ref="AX19:AX30" si="31">BC19/AR19</f>
        <v>0.51430036513451627</v>
      </c>
      <c r="AY19">
        <f t="shared" ref="AY19:AY30" si="32">(AV19-AN19)/AU19</f>
        <v>1.9377901162816843E-2</v>
      </c>
      <c r="AZ19">
        <f t="shared" ref="AZ19:AZ30" si="33">(AK19-AR19)/AR19</f>
        <v>1.7894420426314444</v>
      </c>
      <c r="BA19" t="s">
        <v>381</v>
      </c>
      <c r="BB19">
        <v>549.37</v>
      </c>
      <c r="BC19">
        <f t="shared" ref="BC19:BC30" si="34">AR19-BB19</f>
        <v>581.71999999999991</v>
      </c>
      <c r="BD19">
        <f t="shared" ref="BD19:BD30" si="35">(AR19-AQ19)/(AR19-BB19)</f>
        <v>0.55414546517224783</v>
      </c>
      <c r="BE19">
        <f t="shared" ref="BE19:BE30" si="36">(AK19-AR19)/(AK19-BB19)</f>
        <v>0.77675439606407393</v>
      </c>
      <c r="BF19">
        <f t="shared" ref="BF19:BF30" si="37">(AR19-AQ19)/(AR19-AJ19)</f>
        <v>0.6881341473627508</v>
      </c>
      <c r="BG19">
        <f t="shared" ref="BG19:BG30" si="38">(AK19-AR19)/(AK19-AJ19)</f>
        <v>0.81205340513108226</v>
      </c>
      <c r="BH19">
        <f t="shared" ref="BH19:BH30" si="39">(BD19*BB19/AQ19)</f>
        <v>0.37642965282300123</v>
      </c>
      <c r="BI19">
        <f t="shared" ref="BI19:BI30" si="40">(1-BH19)</f>
        <v>0.62357034717699877</v>
      </c>
      <c r="BJ19">
        <v>506</v>
      </c>
      <c r="BK19">
        <v>300</v>
      </c>
      <c r="BL19">
        <v>300</v>
      </c>
      <c r="BM19">
        <v>300</v>
      </c>
      <c r="BN19">
        <v>10483</v>
      </c>
      <c r="BO19">
        <v>1079.6500000000001</v>
      </c>
      <c r="BP19">
        <v>-7.6078600000000001E-3</v>
      </c>
      <c r="BQ19">
        <v>2.5099999999999998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1300.1199999999999</v>
      </c>
      <c r="CC19">
        <f t="shared" ref="CC19:CC30" si="42">CB19*CD19</f>
        <v>1093.3047008982121</v>
      </c>
      <c r="CD19">
        <f t="shared" ref="CD19:CD30" si="43">($B$13*$D$11+$C$13*$D$11+$F$13*((DU19+DM19)/MAX(DU19+DM19+DV19, 0.1)*$I$11+DV19/MAX(DU19+DM19+DV19, 0.1)*$J$11))/($B$13+$C$13+$F$13)</f>
        <v>0.84092599213781205</v>
      </c>
      <c r="CE19">
        <f t="shared" ref="CE19:CE30" si="44">($B$13*$K$11+$C$13*$K$11+$F$13*((DU19+DM19)/MAX(DU19+DM19+DV19, 0.1)*$P$11+DV19/MAX(DU19+DM19+DV19, 0.1)*$Q$11))/($B$13+$C$13+$F$13)</f>
        <v>0.19185198427562433</v>
      </c>
      <c r="CF19">
        <v>1599833135.5</v>
      </c>
      <c r="CG19">
        <v>374.29</v>
      </c>
      <c r="CH19">
        <v>399.97399999999999</v>
      </c>
      <c r="CI19">
        <v>18.041799999999999</v>
      </c>
      <c r="CJ19">
        <v>13.4124</v>
      </c>
      <c r="CK19">
        <v>341.32799999999997</v>
      </c>
      <c r="CL19">
        <v>16.865100000000002</v>
      </c>
      <c r="CM19">
        <v>500.02699999999999</v>
      </c>
      <c r="CN19">
        <v>101.46599999999999</v>
      </c>
      <c r="CO19">
        <v>0.20003599999999999</v>
      </c>
      <c r="CP19">
        <v>23.7822</v>
      </c>
      <c r="CQ19">
        <v>22.986799999999999</v>
      </c>
      <c r="CR19">
        <v>999.9</v>
      </c>
      <c r="CS19">
        <v>0</v>
      </c>
      <c r="CT19">
        <v>0</v>
      </c>
      <c r="CU19">
        <v>10007.5</v>
      </c>
      <c r="CV19">
        <v>0</v>
      </c>
      <c r="CW19">
        <v>1.5289399999999999E-3</v>
      </c>
      <c r="CX19">
        <v>-25.684699999999999</v>
      </c>
      <c r="CY19">
        <v>381.16699999999997</v>
      </c>
      <c r="CZ19">
        <v>405.41199999999998</v>
      </c>
      <c r="DA19">
        <v>4.6294000000000004</v>
      </c>
      <c r="DB19">
        <v>399.97399999999999</v>
      </c>
      <c r="DC19">
        <v>13.4124</v>
      </c>
      <c r="DD19">
        <v>1.83063</v>
      </c>
      <c r="DE19">
        <v>1.3609</v>
      </c>
      <c r="DF19">
        <v>16.050799999999999</v>
      </c>
      <c r="DG19">
        <v>11.488799999999999</v>
      </c>
      <c r="DH19">
        <v>1300.1199999999999</v>
      </c>
      <c r="DI19">
        <v>0.96901499999999996</v>
      </c>
      <c r="DJ19">
        <v>3.09847E-2</v>
      </c>
      <c r="DK19">
        <v>0</v>
      </c>
      <c r="DL19">
        <v>808.54200000000003</v>
      </c>
      <c r="DM19">
        <v>4.9990300000000003</v>
      </c>
      <c r="DN19">
        <v>10376.200000000001</v>
      </c>
      <c r="DO19">
        <v>10314.4</v>
      </c>
      <c r="DP19">
        <v>39.061999999999998</v>
      </c>
      <c r="DQ19">
        <v>41.625</v>
      </c>
      <c r="DR19">
        <v>40.5</v>
      </c>
      <c r="DS19">
        <v>40.375</v>
      </c>
      <c r="DT19">
        <v>41.061999999999998</v>
      </c>
      <c r="DU19">
        <v>1254.99</v>
      </c>
      <c r="DV19">
        <v>40.130000000000003</v>
      </c>
      <c r="DW19">
        <v>0</v>
      </c>
      <c r="DX19">
        <v>1265.0999999046301</v>
      </c>
      <c r="DY19">
        <v>0</v>
      </c>
      <c r="DZ19">
        <v>808.73249999999996</v>
      </c>
      <c r="EA19">
        <v>-2.1099145296704802</v>
      </c>
      <c r="EB19">
        <v>-5.4290597597586201</v>
      </c>
      <c r="EC19">
        <v>10376.2307692308</v>
      </c>
      <c r="ED19">
        <v>15</v>
      </c>
      <c r="EE19">
        <v>1599833068.5</v>
      </c>
      <c r="EF19" t="s">
        <v>382</v>
      </c>
      <c r="EG19">
        <v>1599833068</v>
      </c>
      <c r="EH19">
        <v>1599833068.5</v>
      </c>
      <c r="EI19">
        <v>17</v>
      </c>
      <c r="EJ19">
        <v>0.193</v>
      </c>
      <c r="EK19">
        <v>2E-3</v>
      </c>
      <c r="EL19">
        <v>32.962000000000003</v>
      </c>
      <c r="EM19">
        <v>1.177</v>
      </c>
      <c r="EN19">
        <v>400</v>
      </c>
      <c r="EO19">
        <v>13</v>
      </c>
      <c r="EP19">
        <v>0.08</v>
      </c>
      <c r="EQ19">
        <v>0.03</v>
      </c>
      <c r="ER19">
        <v>-25.756558536585398</v>
      </c>
      <c r="ES19">
        <v>-4.0444599303108598E-2</v>
      </c>
      <c r="ET19">
        <v>9.6235954884297398E-2</v>
      </c>
      <c r="EU19">
        <v>1</v>
      </c>
      <c r="EV19">
        <v>4.6508517073170701</v>
      </c>
      <c r="EW19">
        <v>-0.22700926829268001</v>
      </c>
      <c r="EX19">
        <v>2.45275021251595E-2</v>
      </c>
      <c r="EY19">
        <v>1</v>
      </c>
      <c r="EZ19">
        <v>2</v>
      </c>
      <c r="FA19">
        <v>2</v>
      </c>
      <c r="FB19" t="s">
        <v>383</v>
      </c>
      <c r="FC19">
        <v>2.9379900000000001</v>
      </c>
      <c r="FD19">
        <v>2.8852899999999999</v>
      </c>
      <c r="FE19">
        <v>8.8708300000000004E-2</v>
      </c>
      <c r="FF19">
        <v>0.100245</v>
      </c>
      <c r="FG19">
        <v>9.3088799999999999E-2</v>
      </c>
      <c r="FH19">
        <v>7.7573199999999995E-2</v>
      </c>
      <c r="FI19">
        <v>29455</v>
      </c>
      <c r="FJ19">
        <v>29543.5</v>
      </c>
      <c r="FK19">
        <v>29922.5</v>
      </c>
      <c r="FL19">
        <v>29933.4</v>
      </c>
      <c r="FM19">
        <v>36161.1</v>
      </c>
      <c r="FN19">
        <v>35275.599999999999</v>
      </c>
      <c r="FO19">
        <v>43334.8</v>
      </c>
      <c r="FP19">
        <v>41036.300000000003</v>
      </c>
      <c r="FQ19">
        <v>2.0933299999999999</v>
      </c>
      <c r="FR19">
        <v>2.0888800000000001</v>
      </c>
      <c r="FS19">
        <v>5.8226300000000002E-2</v>
      </c>
      <c r="FT19">
        <v>0</v>
      </c>
      <c r="FU19">
        <v>22.0275</v>
      </c>
      <c r="FV19">
        <v>999.9</v>
      </c>
      <c r="FW19">
        <v>41.112000000000002</v>
      </c>
      <c r="FX19">
        <v>26.989000000000001</v>
      </c>
      <c r="FY19">
        <v>14.492599999999999</v>
      </c>
      <c r="FZ19">
        <v>63.714399999999998</v>
      </c>
      <c r="GA19">
        <v>36.201900000000002</v>
      </c>
      <c r="GB19">
        <v>1</v>
      </c>
      <c r="GC19">
        <v>-0.15545700000000001</v>
      </c>
      <c r="GD19">
        <v>0.81791100000000005</v>
      </c>
      <c r="GE19">
        <v>20.258099999999999</v>
      </c>
      <c r="GF19">
        <v>5.2476900000000004</v>
      </c>
      <c r="GG19">
        <v>12.039899999999999</v>
      </c>
      <c r="GH19">
        <v>5.0255000000000001</v>
      </c>
      <c r="GI19">
        <v>3.3010000000000002</v>
      </c>
      <c r="GJ19">
        <v>999.9</v>
      </c>
      <c r="GK19">
        <v>9999</v>
      </c>
      <c r="GL19">
        <v>9999</v>
      </c>
      <c r="GM19">
        <v>9999</v>
      </c>
      <c r="GN19">
        <v>1.8777699999999999</v>
      </c>
      <c r="GO19">
        <v>1.8794500000000001</v>
      </c>
      <c r="GP19">
        <v>1.8782799999999999</v>
      </c>
      <c r="GQ19">
        <v>1.8788100000000001</v>
      </c>
      <c r="GR19">
        <v>1.8803399999999999</v>
      </c>
      <c r="GS19">
        <v>1.8748499999999999</v>
      </c>
      <c r="GT19">
        <v>1.88195</v>
      </c>
      <c r="GU19">
        <v>1.87669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32.962000000000003</v>
      </c>
      <c r="HJ19">
        <v>1.1767000000000001</v>
      </c>
      <c r="HK19">
        <v>32.961904761904798</v>
      </c>
      <c r="HL19">
        <v>0</v>
      </c>
      <c r="HM19">
        <v>0</v>
      </c>
      <c r="HN19">
        <v>0</v>
      </c>
      <c r="HO19">
        <v>1.1766350000000001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1.1000000000000001</v>
      </c>
      <c r="HX19">
        <v>1.1000000000000001</v>
      </c>
      <c r="HY19">
        <v>2</v>
      </c>
      <c r="HZ19">
        <v>482.97300000000001</v>
      </c>
      <c r="IA19">
        <v>534.59100000000001</v>
      </c>
      <c r="IB19">
        <v>21.7652</v>
      </c>
      <c r="IC19">
        <v>25.319199999999999</v>
      </c>
      <c r="ID19">
        <v>30</v>
      </c>
      <c r="IE19">
        <v>25.345700000000001</v>
      </c>
      <c r="IF19">
        <v>25.3264</v>
      </c>
      <c r="IG19">
        <v>18.5563</v>
      </c>
      <c r="IH19">
        <v>100</v>
      </c>
      <c r="II19">
        <v>2.4260700000000002</v>
      </c>
      <c r="IJ19">
        <v>21.765899999999998</v>
      </c>
      <c r="IK19">
        <v>400</v>
      </c>
      <c r="IL19">
        <v>7.1852</v>
      </c>
      <c r="IM19">
        <v>101.407</v>
      </c>
      <c r="IN19">
        <v>111.751</v>
      </c>
    </row>
    <row r="20" spans="1:248" x14ac:dyDescent="0.35">
      <c r="A20">
        <v>3</v>
      </c>
      <c r="B20">
        <v>1599833237</v>
      </c>
      <c r="C20">
        <v>1366.9000000953699</v>
      </c>
      <c r="D20" t="s">
        <v>384</v>
      </c>
      <c r="E20" t="s">
        <v>385</v>
      </c>
      <c r="F20">
        <v>1599833237</v>
      </c>
      <c r="G20">
        <f t="shared" si="0"/>
        <v>3.9412699102137037E-3</v>
      </c>
      <c r="H20">
        <f t="shared" si="1"/>
        <v>19.86202617760264</v>
      </c>
      <c r="I20">
        <f t="shared" si="2"/>
        <v>374.363</v>
      </c>
      <c r="J20">
        <f t="shared" si="3"/>
        <v>290.21952316617342</v>
      </c>
      <c r="K20">
        <f t="shared" si="4"/>
        <v>29.505166371591407</v>
      </c>
      <c r="L20">
        <f t="shared" si="5"/>
        <v>38.059612523185002</v>
      </c>
      <c r="M20">
        <f t="shared" si="6"/>
        <v>0.43032086451473089</v>
      </c>
      <c r="N20">
        <f t="shared" si="7"/>
        <v>2.9553324604522153</v>
      </c>
      <c r="O20">
        <f t="shared" si="8"/>
        <v>0.39829706173670976</v>
      </c>
      <c r="P20">
        <f t="shared" si="9"/>
        <v>0.25161398750040442</v>
      </c>
      <c r="Q20">
        <f t="shared" si="10"/>
        <v>177.76921882901641</v>
      </c>
      <c r="R20">
        <f t="shared" si="11"/>
        <v>23.834708183759243</v>
      </c>
      <c r="S20">
        <f t="shared" si="12"/>
        <v>22.998799999999999</v>
      </c>
      <c r="T20">
        <f t="shared" si="13"/>
        <v>2.8195169305609991</v>
      </c>
      <c r="U20">
        <f t="shared" si="14"/>
        <v>62.019772489462035</v>
      </c>
      <c r="V20">
        <f t="shared" si="15"/>
        <v>1.8365476351764998</v>
      </c>
      <c r="W20">
        <f t="shared" si="16"/>
        <v>2.9612292361900443</v>
      </c>
      <c r="X20">
        <f t="shared" si="17"/>
        <v>0.98296929538449929</v>
      </c>
      <c r="Y20">
        <f t="shared" si="18"/>
        <v>-173.81000304042433</v>
      </c>
      <c r="Z20">
        <f t="shared" si="19"/>
        <v>129.48577100814012</v>
      </c>
      <c r="AA20">
        <f t="shared" si="20"/>
        <v>9.1197926183926459</v>
      </c>
      <c r="AB20">
        <f t="shared" si="21"/>
        <v>142.56477941512483</v>
      </c>
      <c r="AC20">
        <v>15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54234.418407678248</v>
      </c>
      <c r="AH20" t="s">
        <v>372</v>
      </c>
      <c r="AI20">
        <v>10443.200000000001</v>
      </c>
      <c r="AJ20">
        <v>662.638461538461</v>
      </c>
      <c r="AK20">
        <v>3155.11</v>
      </c>
      <c r="AL20">
        <f t="shared" si="25"/>
        <v>2492.4715384615392</v>
      </c>
      <c r="AM20">
        <f t="shared" si="26"/>
        <v>0.78997928391134986</v>
      </c>
      <c r="AN20">
        <v>-1.2520192450083101</v>
      </c>
      <c r="AO20" t="s">
        <v>386</v>
      </c>
      <c r="AP20">
        <v>10486.2</v>
      </c>
      <c r="AQ20">
        <v>826.33607692307703</v>
      </c>
      <c r="AR20">
        <v>1254.57</v>
      </c>
      <c r="AS20">
        <f t="shared" si="27"/>
        <v>0.34133920233779136</v>
      </c>
      <c r="AT20">
        <v>0.5</v>
      </c>
      <c r="AU20">
        <f t="shared" si="28"/>
        <v>925.15740104286749</v>
      </c>
      <c r="AV20">
        <f t="shared" si="29"/>
        <v>19.86202617760264</v>
      </c>
      <c r="AW20">
        <f t="shared" si="30"/>
        <v>157.89624465443828</v>
      </c>
      <c r="AX20">
        <f t="shared" si="31"/>
        <v>0.55285874841579186</v>
      </c>
      <c r="AY20">
        <f t="shared" si="32"/>
        <v>2.2822111565891937E-2</v>
      </c>
      <c r="AZ20">
        <f t="shared" si="33"/>
        <v>1.5148935491841828</v>
      </c>
      <c r="BA20" t="s">
        <v>387</v>
      </c>
      <c r="BB20">
        <v>560.97</v>
      </c>
      <c r="BC20">
        <f t="shared" si="34"/>
        <v>693.59999999999991</v>
      </c>
      <c r="BD20">
        <f t="shared" si="35"/>
        <v>0.61740761689291079</v>
      </c>
      <c r="BE20">
        <f t="shared" si="36"/>
        <v>0.73262815422452143</v>
      </c>
      <c r="BF20">
        <f t="shared" si="37"/>
        <v>0.72345177651781367</v>
      </c>
      <c r="BG20">
        <f t="shared" si="38"/>
        <v>0.76251221756100585</v>
      </c>
      <c r="BH20">
        <f t="shared" si="39"/>
        <v>0.41913594301493551</v>
      </c>
      <c r="BI20">
        <f t="shared" si="40"/>
        <v>0.58086405698506449</v>
      </c>
      <c r="BJ20">
        <v>508</v>
      </c>
      <c r="BK20">
        <v>300</v>
      </c>
      <c r="BL20">
        <v>300</v>
      </c>
      <c r="BM20">
        <v>300</v>
      </c>
      <c r="BN20">
        <v>10486.2</v>
      </c>
      <c r="BO20">
        <v>1185.44</v>
      </c>
      <c r="BP20">
        <v>-7.7838300000000003E-3</v>
      </c>
      <c r="BQ20">
        <v>6.64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1099.97</v>
      </c>
      <c r="CC20">
        <f t="shared" si="42"/>
        <v>925.15740104286749</v>
      </c>
      <c r="CD20">
        <f t="shared" si="43"/>
        <v>0.84107512117863892</v>
      </c>
      <c r="CE20">
        <f t="shared" si="44"/>
        <v>0.19215024235727798</v>
      </c>
      <c r="CF20">
        <v>1599833237</v>
      </c>
      <c r="CG20">
        <v>374.363</v>
      </c>
      <c r="CH20">
        <v>399.96199999999999</v>
      </c>
      <c r="CI20">
        <v>18.064699999999998</v>
      </c>
      <c r="CJ20">
        <v>13.4217</v>
      </c>
      <c r="CK20">
        <v>341.399</v>
      </c>
      <c r="CL20">
        <v>16.883099999999999</v>
      </c>
      <c r="CM20">
        <v>500.11700000000002</v>
      </c>
      <c r="CN20">
        <v>101.465</v>
      </c>
      <c r="CO20">
        <v>0.19999500000000001</v>
      </c>
      <c r="CP20">
        <v>23.811499999999999</v>
      </c>
      <c r="CQ20">
        <v>22.998799999999999</v>
      </c>
      <c r="CR20">
        <v>999.9</v>
      </c>
      <c r="CS20">
        <v>0</v>
      </c>
      <c r="CT20">
        <v>0</v>
      </c>
      <c r="CU20">
        <v>10001.200000000001</v>
      </c>
      <c r="CV20">
        <v>0</v>
      </c>
      <c r="CW20">
        <v>1.5289399999999999E-3</v>
      </c>
      <c r="CX20">
        <v>-25.598700000000001</v>
      </c>
      <c r="CY20">
        <v>381.25099999999998</v>
      </c>
      <c r="CZ20">
        <v>405.40300000000002</v>
      </c>
      <c r="DA20">
        <v>4.6430499999999997</v>
      </c>
      <c r="DB20">
        <v>399.96199999999999</v>
      </c>
      <c r="DC20">
        <v>13.4217</v>
      </c>
      <c r="DD20">
        <v>1.83294</v>
      </c>
      <c r="DE20">
        <v>1.3618300000000001</v>
      </c>
      <c r="DF20">
        <v>16.070599999999999</v>
      </c>
      <c r="DG20">
        <v>11.4992</v>
      </c>
      <c r="DH20">
        <v>1099.97</v>
      </c>
      <c r="DI20">
        <v>0.96399599999999996</v>
      </c>
      <c r="DJ20">
        <v>3.60042E-2</v>
      </c>
      <c r="DK20">
        <v>0</v>
      </c>
      <c r="DL20">
        <v>827.65300000000002</v>
      </c>
      <c r="DM20">
        <v>4.9990300000000003</v>
      </c>
      <c r="DN20">
        <v>8975.7099999999991</v>
      </c>
      <c r="DO20">
        <v>8706.17</v>
      </c>
      <c r="DP20">
        <v>38.936999999999998</v>
      </c>
      <c r="DQ20">
        <v>41.625</v>
      </c>
      <c r="DR20">
        <v>40.5</v>
      </c>
      <c r="DS20">
        <v>40.375</v>
      </c>
      <c r="DT20">
        <v>41</v>
      </c>
      <c r="DU20">
        <v>1055.55</v>
      </c>
      <c r="DV20">
        <v>39.42</v>
      </c>
      <c r="DW20">
        <v>0</v>
      </c>
      <c r="DX20">
        <v>101</v>
      </c>
      <c r="DY20">
        <v>0</v>
      </c>
      <c r="DZ20">
        <v>826.33607692307703</v>
      </c>
      <c r="EA20">
        <v>10.2285128293972</v>
      </c>
      <c r="EB20">
        <v>109.510769158475</v>
      </c>
      <c r="EC20">
        <v>8962.7557692307691</v>
      </c>
      <c r="ED20">
        <v>15</v>
      </c>
      <c r="EE20">
        <v>1599833197</v>
      </c>
      <c r="EF20" t="s">
        <v>388</v>
      </c>
      <c r="EG20">
        <v>1599833188</v>
      </c>
      <c r="EH20">
        <v>1599833197</v>
      </c>
      <c r="EI20">
        <v>18</v>
      </c>
      <c r="EJ20">
        <v>2E-3</v>
      </c>
      <c r="EK20">
        <v>5.0000000000000001E-3</v>
      </c>
      <c r="EL20">
        <v>32.963999999999999</v>
      </c>
      <c r="EM20">
        <v>1.1819999999999999</v>
      </c>
      <c r="EN20">
        <v>400</v>
      </c>
      <c r="EO20">
        <v>13</v>
      </c>
      <c r="EP20">
        <v>0.1</v>
      </c>
      <c r="EQ20">
        <v>0.02</v>
      </c>
      <c r="ER20">
        <v>-25.609965853658501</v>
      </c>
      <c r="ES20">
        <v>-8.8085017421663803E-2</v>
      </c>
      <c r="ET20">
        <v>3.6909002205199999E-2</v>
      </c>
      <c r="EU20">
        <v>1</v>
      </c>
      <c r="EV20">
        <v>4.6372241463414596</v>
      </c>
      <c r="EW20">
        <v>4.2588083623702797E-2</v>
      </c>
      <c r="EX20">
        <v>4.4050763264668596E-3</v>
      </c>
      <c r="EY20">
        <v>1</v>
      </c>
      <c r="EZ20">
        <v>2</v>
      </c>
      <c r="FA20">
        <v>2</v>
      </c>
      <c r="FB20" t="s">
        <v>383</v>
      </c>
      <c r="FC20">
        <v>2.9382199999999998</v>
      </c>
      <c r="FD20">
        <v>2.8852000000000002</v>
      </c>
      <c r="FE20">
        <v>8.8719500000000007E-2</v>
      </c>
      <c r="FF20">
        <v>0.10023899999999999</v>
      </c>
      <c r="FG20">
        <v>9.3157699999999996E-2</v>
      </c>
      <c r="FH20">
        <v>7.7610399999999996E-2</v>
      </c>
      <c r="FI20">
        <v>29454.7</v>
      </c>
      <c r="FJ20">
        <v>29543.200000000001</v>
      </c>
      <c r="FK20">
        <v>29922.6</v>
      </c>
      <c r="FL20">
        <v>29932.9</v>
      </c>
      <c r="FM20">
        <v>36158.199999999997</v>
      </c>
      <c r="FN20">
        <v>35274.1</v>
      </c>
      <c r="FO20">
        <v>43334.6</v>
      </c>
      <c r="FP20">
        <v>41036.300000000003</v>
      </c>
      <c r="FQ20">
        <v>2.0960000000000001</v>
      </c>
      <c r="FR20">
        <v>2.0880800000000002</v>
      </c>
      <c r="FS20">
        <v>5.8472200000000002E-2</v>
      </c>
      <c r="FT20">
        <v>0</v>
      </c>
      <c r="FU20">
        <v>22.035499999999999</v>
      </c>
      <c r="FV20">
        <v>999.9</v>
      </c>
      <c r="FW20">
        <v>40.789000000000001</v>
      </c>
      <c r="FX20">
        <v>27.018999999999998</v>
      </c>
      <c r="FY20">
        <v>14.405200000000001</v>
      </c>
      <c r="FZ20">
        <v>63.804400000000001</v>
      </c>
      <c r="GA20">
        <v>36.149799999999999</v>
      </c>
      <c r="GB20">
        <v>1</v>
      </c>
      <c r="GC20">
        <v>-0.155089</v>
      </c>
      <c r="GD20">
        <v>0.81747800000000004</v>
      </c>
      <c r="GE20">
        <v>20.259799999999998</v>
      </c>
      <c r="GF20">
        <v>5.2515799999999997</v>
      </c>
      <c r="GG20">
        <v>12.039899999999999</v>
      </c>
      <c r="GH20">
        <v>5.0255000000000001</v>
      </c>
      <c r="GI20">
        <v>3.3008500000000001</v>
      </c>
      <c r="GJ20">
        <v>999.9</v>
      </c>
      <c r="GK20">
        <v>9999</v>
      </c>
      <c r="GL20">
        <v>9999</v>
      </c>
      <c r="GM20">
        <v>9999</v>
      </c>
      <c r="GN20">
        <v>1.87785</v>
      </c>
      <c r="GO20">
        <v>1.8794900000000001</v>
      </c>
      <c r="GP20">
        <v>1.87836</v>
      </c>
      <c r="GQ20">
        <v>1.8788100000000001</v>
      </c>
      <c r="GR20">
        <v>1.8803399999999999</v>
      </c>
      <c r="GS20">
        <v>1.8748499999999999</v>
      </c>
      <c r="GT20">
        <v>1.8819699999999999</v>
      </c>
      <c r="GU20">
        <v>1.8767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32.963999999999999</v>
      </c>
      <c r="HJ20">
        <v>1.1816</v>
      </c>
      <c r="HK20">
        <v>32.964199999999998</v>
      </c>
      <c r="HL20">
        <v>0</v>
      </c>
      <c r="HM20">
        <v>0</v>
      </c>
      <c r="HN20">
        <v>0</v>
      </c>
      <c r="HO20">
        <v>1.1816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0.8</v>
      </c>
      <c r="HX20">
        <v>0.7</v>
      </c>
      <c r="HY20">
        <v>2</v>
      </c>
      <c r="HZ20">
        <v>484.67099999999999</v>
      </c>
      <c r="IA20">
        <v>534.13199999999995</v>
      </c>
      <c r="IB20">
        <v>21.880800000000001</v>
      </c>
      <c r="IC20">
        <v>25.323499999999999</v>
      </c>
      <c r="ID20">
        <v>30.0002</v>
      </c>
      <c r="IE20">
        <v>25.356400000000001</v>
      </c>
      <c r="IF20">
        <v>25.335999999999999</v>
      </c>
      <c r="IG20">
        <v>18.5609</v>
      </c>
      <c r="IH20">
        <v>100</v>
      </c>
      <c r="II20">
        <v>0</v>
      </c>
      <c r="IJ20">
        <v>21.886900000000001</v>
      </c>
      <c r="IK20">
        <v>400</v>
      </c>
      <c r="IL20">
        <v>3.1530100000000001</v>
      </c>
      <c r="IM20">
        <v>101.40600000000001</v>
      </c>
      <c r="IN20">
        <v>111.751</v>
      </c>
    </row>
    <row r="21" spans="1:248" x14ac:dyDescent="0.35">
      <c r="A21">
        <v>4</v>
      </c>
      <c r="B21">
        <v>1599833325</v>
      </c>
      <c r="C21">
        <v>1454.9000000953699</v>
      </c>
      <c r="D21" t="s">
        <v>389</v>
      </c>
      <c r="E21" t="s">
        <v>390</v>
      </c>
      <c r="F21">
        <v>1599833325</v>
      </c>
      <c r="G21">
        <f t="shared" si="0"/>
        <v>3.9372461858240265E-3</v>
      </c>
      <c r="H21">
        <f t="shared" si="1"/>
        <v>19.711520598066983</v>
      </c>
      <c r="I21">
        <f t="shared" si="2"/>
        <v>374.60700000000003</v>
      </c>
      <c r="J21">
        <f t="shared" si="3"/>
        <v>290.94379677569452</v>
      </c>
      <c r="K21">
        <f t="shared" si="4"/>
        <v>29.577926813091675</v>
      </c>
      <c r="L21">
        <f t="shared" si="5"/>
        <v>38.083294960965006</v>
      </c>
      <c r="M21">
        <f t="shared" si="6"/>
        <v>0.42967720640835066</v>
      </c>
      <c r="N21">
        <f t="shared" si="7"/>
        <v>2.9561612072762511</v>
      </c>
      <c r="O21">
        <f t="shared" si="8"/>
        <v>0.3977535630258161</v>
      </c>
      <c r="P21">
        <f t="shared" si="9"/>
        <v>0.25126624915071927</v>
      </c>
      <c r="Q21">
        <f t="shared" si="10"/>
        <v>145.85670933494515</v>
      </c>
      <c r="R21">
        <f t="shared" si="11"/>
        <v>23.638224658262494</v>
      </c>
      <c r="S21">
        <f t="shared" si="12"/>
        <v>23.004000000000001</v>
      </c>
      <c r="T21">
        <f t="shared" si="13"/>
        <v>2.8204044610905523</v>
      </c>
      <c r="U21">
        <f t="shared" si="14"/>
        <v>62.078771066609008</v>
      </c>
      <c r="V21">
        <f t="shared" si="15"/>
        <v>1.8371339116450001</v>
      </c>
      <c r="W21">
        <f t="shared" si="16"/>
        <v>2.9593593431058745</v>
      </c>
      <c r="X21">
        <f t="shared" si="17"/>
        <v>0.98327054944555226</v>
      </c>
      <c r="Y21">
        <f t="shared" si="18"/>
        <v>-173.63255679483956</v>
      </c>
      <c r="Z21">
        <f t="shared" si="19"/>
        <v>127.01993271632131</v>
      </c>
      <c r="AA21">
        <f t="shared" si="20"/>
        <v>8.9433730103427802</v>
      </c>
      <c r="AB21">
        <f t="shared" si="21"/>
        <v>108.18745826676968</v>
      </c>
      <c r="AC21">
        <v>15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54260.736678804562</v>
      </c>
      <c r="AH21" t="s">
        <v>372</v>
      </c>
      <c r="AI21">
        <v>10443.200000000001</v>
      </c>
      <c r="AJ21">
        <v>662.638461538461</v>
      </c>
      <c r="AK21">
        <v>3155.11</v>
      </c>
      <c r="AL21">
        <f t="shared" si="25"/>
        <v>2492.4715384615392</v>
      </c>
      <c r="AM21">
        <f t="shared" si="26"/>
        <v>0.78997928391134986</v>
      </c>
      <c r="AN21">
        <v>-1.2520192450083101</v>
      </c>
      <c r="AO21" t="s">
        <v>391</v>
      </c>
      <c r="AP21">
        <v>10490.1</v>
      </c>
      <c r="AQ21">
        <v>864.57464000000004</v>
      </c>
      <c r="AR21">
        <v>1459.4</v>
      </c>
      <c r="AS21">
        <f t="shared" si="27"/>
        <v>0.40758212964231877</v>
      </c>
      <c r="AT21">
        <v>0.5</v>
      </c>
      <c r="AU21">
        <f t="shared" si="28"/>
        <v>757.20714258521332</v>
      </c>
      <c r="AV21">
        <f t="shared" si="29"/>
        <v>19.711520598066983</v>
      </c>
      <c r="AW21">
        <f t="shared" si="30"/>
        <v>154.31204987762808</v>
      </c>
      <c r="AX21">
        <f t="shared" si="31"/>
        <v>0.59823900232972449</v>
      </c>
      <c r="AY21">
        <f t="shared" si="32"/>
        <v>2.768534349993421E-2</v>
      </c>
      <c r="AZ21">
        <f t="shared" si="33"/>
        <v>1.1619227079621761</v>
      </c>
      <c r="BA21" t="s">
        <v>392</v>
      </c>
      <c r="BB21">
        <v>586.33000000000004</v>
      </c>
      <c r="BC21">
        <f t="shared" si="34"/>
        <v>873.07</v>
      </c>
      <c r="BD21">
        <f t="shared" si="35"/>
        <v>0.68130317156699927</v>
      </c>
      <c r="BE21">
        <f t="shared" si="36"/>
        <v>0.66012270416306573</v>
      </c>
      <c r="BF21">
        <f t="shared" si="37"/>
        <v>0.74655380723891851</v>
      </c>
      <c r="BG21">
        <f t="shared" si="38"/>
        <v>0.68033274355729068</v>
      </c>
      <c r="BH21">
        <f t="shared" si="39"/>
        <v>0.46204048800792802</v>
      </c>
      <c r="BI21">
        <f t="shared" si="40"/>
        <v>0.53795951199207193</v>
      </c>
      <c r="BJ21">
        <v>510</v>
      </c>
      <c r="BK21">
        <v>300</v>
      </c>
      <c r="BL21">
        <v>300</v>
      </c>
      <c r="BM21">
        <v>300</v>
      </c>
      <c r="BN21">
        <v>10490.1</v>
      </c>
      <c r="BO21">
        <v>1377.08</v>
      </c>
      <c r="BP21">
        <v>-7.9600499999999998E-3</v>
      </c>
      <c r="BQ21">
        <v>9.91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900.03099999999995</v>
      </c>
      <c r="CC21">
        <f t="shared" si="42"/>
        <v>757.20714258521332</v>
      </c>
      <c r="CD21">
        <f t="shared" si="43"/>
        <v>0.84131229100465799</v>
      </c>
      <c r="CE21">
        <f t="shared" si="44"/>
        <v>0.19262458200931584</v>
      </c>
      <c r="CF21">
        <v>1599833325</v>
      </c>
      <c r="CG21">
        <v>374.60700000000003</v>
      </c>
      <c r="CH21">
        <v>400.029</v>
      </c>
      <c r="CI21">
        <v>18.071000000000002</v>
      </c>
      <c r="CJ21">
        <v>13.432</v>
      </c>
      <c r="CK21">
        <v>341.60599999999999</v>
      </c>
      <c r="CL21">
        <v>16.888000000000002</v>
      </c>
      <c r="CM21">
        <v>500.03399999999999</v>
      </c>
      <c r="CN21">
        <v>101.462</v>
      </c>
      <c r="CO21">
        <v>0.19999500000000001</v>
      </c>
      <c r="CP21">
        <v>23.800999999999998</v>
      </c>
      <c r="CQ21">
        <v>23.004000000000001</v>
      </c>
      <c r="CR21">
        <v>999.9</v>
      </c>
      <c r="CS21">
        <v>0</v>
      </c>
      <c r="CT21">
        <v>0</v>
      </c>
      <c r="CU21">
        <v>10006.200000000001</v>
      </c>
      <c r="CV21">
        <v>0</v>
      </c>
      <c r="CW21">
        <v>1.5289399999999999E-3</v>
      </c>
      <c r="CX21">
        <v>-25.458300000000001</v>
      </c>
      <c r="CY21">
        <v>381.46300000000002</v>
      </c>
      <c r="CZ21">
        <v>405.47500000000002</v>
      </c>
      <c r="DA21">
        <v>4.6376200000000001</v>
      </c>
      <c r="DB21">
        <v>400.029</v>
      </c>
      <c r="DC21">
        <v>13.432</v>
      </c>
      <c r="DD21">
        <v>1.83338</v>
      </c>
      <c r="DE21">
        <v>1.3628400000000001</v>
      </c>
      <c r="DF21">
        <v>16.074400000000001</v>
      </c>
      <c r="DG21">
        <v>11.510400000000001</v>
      </c>
      <c r="DH21">
        <v>900.03099999999995</v>
      </c>
      <c r="DI21">
        <v>0.95601199999999997</v>
      </c>
      <c r="DJ21">
        <v>4.39885E-2</v>
      </c>
      <c r="DK21">
        <v>0</v>
      </c>
      <c r="DL21">
        <v>866.62900000000002</v>
      </c>
      <c r="DM21">
        <v>4.9990300000000003</v>
      </c>
      <c r="DN21">
        <v>7678.21</v>
      </c>
      <c r="DO21">
        <v>7098.02</v>
      </c>
      <c r="DP21">
        <v>38.625</v>
      </c>
      <c r="DQ21">
        <v>41.625</v>
      </c>
      <c r="DR21">
        <v>40.375</v>
      </c>
      <c r="DS21">
        <v>40.311999999999998</v>
      </c>
      <c r="DT21">
        <v>40.875</v>
      </c>
      <c r="DU21">
        <v>855.66</v>
      </c>
      <c r="DV21">
        <v>39.369999999999997</v>
      </c>
      <c r="DW21">
        <v>0</v>
      </c>
      <c r="DX21">
        <v>87.699999809265094</v>
      </c>
      <c r="DY21">
        <v>0</v>
      </c>
      <c r="DZ21">
        <v>864.57464000000004</v>
      </c>
      <c r="EA21">
        <v>18.5473077209212</v>
      </c>
      <c r="EB21">
        <v>153.06692331366099</v>
      </c>
      <c r="EC21">
        <v>7660.3216000000002</v>
      </c>
      <c r="ED21">
        <v>15</v>
      </c>
      <c r="EE21">
        <v>1599833353</v>
      </c>
      <c r="EF21" t="s">
        <v>393</v>
      </c>
      <c r="EG21">
        <v>1599833349</v>
      </c>
      <c r="EH21">
        <v>1599833353</v>
      </c>
      <c r="EI21">
        <v>19</v>
      </c>
      <c r="EJ21">
        <v>3.6999999999999998E-2</v>
      </c>
      <c r="EK21">
        <v>1E-3</v>
      </c>
      <c r="EL21">
        <v>33.000999999999998</v>
      </c>
      <c r="EM21">
        <v>1.1830000000000001</v>
      </c>
      <c r="EN21">
        <v>400</v>
      </c>
      <c r="EO21">
        <v>13</v>
      </c>
      <c r="EP21">
        <v>0.06</v>
      </c>
      <c r="EQ21">
        <v>0.02</v>
      </c>
      <c r="ER21">
        <v>-25.385282926829301</v>
      </c>
      <c r="ES21">
        <v>1.6406968641104198E-2</v>
      </c>
      <c r="ET21">
        <v>4.5189330180534601E-2</v>
      </c>
      <c r="EU21">
        <v>1</v>
      </c>
      <c r="EV21">
        <v>4.6331629268292698</v>
      </c>
      <c r="EW21">
        <v>5.9157491289183297E-3</v>
      </c>
      <c r="EX21">
        <v>1.45075126694708E-3</v>
      </c>
      <c r="EY21">
        <v>1</v>
      </c>
      <c r="EZ21">
        <v>2</v>
      </c>
      <c r="FA21">
        <v>2</v>
      </c>
      <c r="FB21" t="s">
        <v>383</v>
      </c>
      <c r="FC21">
        <v>2.9380000000000002</v>
      </c>
      <c r="FD21">
        <v>2.88524</v>
      </c>
      <c r="FE21">
        <v>8.8758400000000001E-2</v>
      </c>
      <c r="FF21">
        <v>0.100246</v>
      </c>
      <c r="FG21">
        <v>9.3172699999999997E-2</v>
      </c>
      <c r="FH21">
        <v>7.7650399999999994E-2</v>
      </c>
      <c r="FI21">
        <v>29452.2</v>
      </c>
      <c r="FJ21">
        <v>29541.5</v>
      </c>
      <c r="FK21">
        <v>29921.4</v>
      </c>
      <c r="FL21">
        <v>29931.5</v>
      </c>
      <c r="FM21">
        <v>36156.300000000003</v>
      </c>
      <c r="FN21">
        <v>35270.699999999997</v>
      </c>
      <c r="FO21">
        <v>43333.1</v>
      </c>
      <c r="FP21">
        <v>41034.1</v>
      </c>
      <c r="FQ21">
        <v>2.0964</v>
      </c>
      <c r="FR21">
        <v>2.0878999999999999</v>
      </c>
      <c r="FS21">
        <v>5.6356200000000002E-2</v>
      </c>
      <c r="FT21">
        <v>0</v>
      </c>
      <c r="FU21">
        <v>22.075600000000001</v>
      </c>
      <c r="FV21">
        <v>999.9</v>
      </c>
      <c r="FW21">
        <v>40.813000000000002</v>
      </c>
      <c r="FX21">
        <v>27.06</v>
      </c>
      <c r="FY21">
        <v>14.448600000000001</v>
      </c>
      <c r="FZ21">
        <v>63.584400000000002</v>
      </c>
      <c r="GA21">
        <v>36.5304</v>
      </c>
      <c r="GB21">
        <v>1</v>
      </c>
      <c r="GC21">
        <v>-0.15541199999999999</v>
      </c>
      <c r="GD21">
        <v>0.62933300000000003</v>
      </c>
      <c r="GE21">
        <v>20.262799999999999</v>
      </c>
      <c r="GF21">
        <v>5.2487399999999997</v>
      </c>
      <c r="GG21">
        <v>12.039899999999999</v>
      </c>
      <c r="GH21">
        <v>5.0255999999999998</v>
      </c>
      <c r="GI21">
        <v>3.3010000000000002</v>
      </c>
      <c r="GJ21">
        <v>999.9</v>
      </c>
      <c r="GK21">
        <v>9999</v>
      </c>
      <c r="GL21">
        <v>9999</v>
      </c>
      <c r="GM21">
        <v>9999</v>
      </c>
      <c r="GN21">
        <v>1.87788</v>
      </c>
      <c r="GO21">
        <v>1.8795500000000001</v>
      </c>
      <c r="GP21">
        <v>1.87836</v>
      </c>
      <c r="GQ21">
        <v>1.87883</v>
      </c>
      <c r="GR21">
        <v>1.8803700000000001</v>
      </c>
      <c r="GS21">
        <v>1.8748499999999999</v>
      </c>
      <c r="GT21">
        <v>1.8819999999999999</v>
      </c>
      <c r="GU21">
        <v>1.87676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33.000999999999998</v>
      </c>
      <c r="HJ21">
        <v>1.1830000000000001</v>
      </c>
      <c r="HK21">
        <v>32.964199999999998</v>
      </c>
      <c r="HL21">
        <v>0</v>
      </c>
      <c r="HM21">
        <v>0</v>
      </c>
      <c r="HN21">
        <v>0</v>
      </c>
      <c r="HO21">
        <v>1.1816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2.2999999999999998</v>
      </c>
      <c r="HX21">
        <v>2.1</v>
      </c>
      <c r="HY21">
        <v>2</v>
      </c>
      <c r="HZ21">
        <v>484.98599999999999</v>
      </c>
      <c r="IA21">
        <v>534.11800000000005</v>
      </c>
      <c r="IB21">
        <v>22.092700000000001</v>
      </c>
      <c r="IC21">
        <v>25.329899999999999</v>
      </c>
      <c r="ID21">
        <v>30</v>
      </c>
      <c r="IE21">
        <v>25.364799999999999</v>
      </c>
      <c r="IF21">
        <v>25.346599999999999</v>
      </c>
      <c r="IG21">
        <v>18.5594</v>
      </c>
      <c r="IH21">
        <v>100</v>
      </c>
      <c r="II21">
        <v>1.57107</v>
      </c>
      <c r="IJ21">
        <v>22.088200000000001</v>
      </c>
      <c r="IK21">
        <v>400</v>
      </c>
      <c r="IL21">
        <v>4.0934200000000001</v>
      </c>
      <c r="IM21">
        <v>101.40300000000001</v>
      </c>
      <c r="IN21">
        <v>111.745</v>
      </c>
    </row>
    <row r="22" spans="1:248" x14ac:dyDescent="0.35">
      <c r="A22">
        <v>5</v>
      </c>
      <c r="B22">
        <v>1599833466</v>
      </c>
      <c r="C22">
        <v>1595.9000000953699</v>
      </c>
      <c r="D22" t="s">
        <v>394</v>
      </c>
      <c r="E22" t="s">
        <v>395</v>
      </c>
      <c r="F22">
        <v>1599833466</v>
      </c>
      <c r="G22">
        <f t="shared" si="0"/>
        <v>3.9789177404877044E-3</v>
      </c>
      <c r="H22">
        <f t="shared" si="1"/>
        <v>19.380339090433079</v>
      </c>
      <c r="I22">
        <f t="shared" si="2"/>
        <v>374.892</v>
      </c>
      <c r="J22">
        <f t="shared" si="3"/>
        <v>293.98504726680329</v>
      </c>
      <c r="K22">
        <f t="shared" si="4"/>
        <v>29.887420087357953</v>
      </c>
      <c r="L22">
        <f t="shared" si="5"/>
        <v>38.112668639303998</v>
      </c>
      <c r="M22">
        <f t="shared" si="6"/>
        <v>0.43832584952264775</v>
      </c>
      <c r="N22">
        <f t="shared" si="7"/>
        <v>2.9547549654016425</v>
      </c>
      <c r="O22">
        <f t="shared" si="8"/>
        <v>0.40514277637570389</v>
      </c>
      <c r="P22">
        <f t="shared" si="9"/>
        <v>0.25598594144953707</v>
      </c>
      <c r="Q22">
        <f t="shared" si="10"/>
        <v>113.9439299489856</v>
      </c>
      <c r="R22">
        <f t="shared" si="11"/>
        <v>23.430773418833425</v>
      </c>
      <c r="S22">
        <f t="shared" si="12"/>
        <v>23.0046</v>
      </c>
      <c r="T22">
        <f t="shared" si="13"/>
        <v>2.8205068841848799</v>
      </c>
      <c r="U22">
        <f t="shared" si="14"/>
        <v>62.379583650299509</v>
      </c>
      <c r="V22">
        <f t="shared" si="15"/>
        <v>1.8449812491759998</v>
      </c>
      <c r="W22">
        <f t="shared" si="16"/>
        <v>2.9576684248471117</v>
      </c>
      <c r="X22">
        <f t="shared" si="17"/>
        <v>0.97552563500888012</v>
      </c>
      <c r="Y22">
        <f t="shared" si="18"/>
        <v>-175.47027235550777</v>
      </c>
      <c r="Z22">
        <f t="shared" si="19"/>
        <v>125.35061233478555</v>
      </c>
      <c r="AA22">
        <f t="shared" si="20"/>
        <v>8.8296398181455906</v>
      </c>
      <c r="AB22">
        <f t="shared" si="21"/>
        <v>72.653909746408971</v>
      </c>
      <c r="AC22">
        <v>15</v>
      </c>
      <c r="AD22">
        <v>3</v>
      </c>
      <c r="AE22">
        <f t="shared" si="22"/>
        <v>1</v>
      </c>
      <c r="AF22">
        <f t="shared" si="23"/>
        <v>0</v>
      </c>
      <c r="AG22">
        <f t="shared" si="24"/>
        <v>54220.983489827173</v>
      </c>
      <c r="AH22" t="s">
        <v>372</v>
      </c>
      <c r="AI22">
        <v>10443.200000000001</v>
      </c>
      <c r="AJ22">
        <v>662.638461538461</v>
      </c>
      <c r="AK22">
        <v>3155.11</v>
      </c>
      <c r="AL22">
        <f t="shared" si="25"/>
        <v>2492.4715384615392</v>
      </c>
      <c r="AM22">
        <f t="shared" si="26"/>
        <v>0.78997928391134986</v>
      </c>
      <c r="AN22">
        <v>-1.2520192450083101</v>
      </c>
      <c r="AO22" t="s">
        <v>396</v>
      </c>
      <c r="AP22">
        <v>10496.5</v>
      </c>
      <c r="AQ22">
        <v>928.50769230769197</v>
      </c>
      <c r="AR22">
        <v>1829.18</v>
      </c>
      <c r="AS22">
        <f t="shared" si="27"/>
        <v>0.49239129429159956</v>
      </c>
      <c r="AT22">
        <v>0.5</v>
      </c>
      <c r="AU22">
        <f t="shared" si="28"/>
        <v>589.17125994904563</v>
      </c>
      <c r="AV22">
        <f t="shared" si="29"/>
        <v>19.380339090433079</v>
      </c>
      <c r="AW22">
        <f t="shared" si="30"/>
        <v>145.05139962286151</v>
      </c>
      <c r="AX22">
        <f t="shared" si="31"/>
        <v>0.66057468373806838</v>
      </c>
      <c r="AY22">
        <f t="shared" si="32"/>
        <v>3.5019288512521424E-2</v>
      </c>
      <c r="AZ22">
        <f t="shared" si="33"/>
        <v>0.72487672071638654</v>
      </c>
      <c r="BA22" t="s">
        <v>397</v>
      </c>
      <c r="BB22">
        <v>620.87</v>
      </c>
      <c r="BC22">
        <f t="shared" si="34"/>
        <v>1208.31</v>
      </c>
      <c r="BD22">
        <f t="shared" si="35"/>
        <v>0.74539837267945153</v>
      </c>
      <c r="BE22">
        <f t="shared" si="36"/>
        <v>0.52320616831870692</v>
      </c>
      <c r="BF22">
        <f t="shared" si="37"/>
        <v>0.77208764368574034</v>
      </c>
      <c r="BG22">
        <f t="shared" si="38"/>
        <v>0.53197397825389858</v>
      </c>
      <c r="BH22">
        <f t="shared" si="39"/>
        <v>0.49842935226015161</v>
      </c>
      <c r="BI22">
        <f t="shared" si="40"/>
        <v>0.50157064773984839</v>
      </c>
      <c r="BJ22">
        <v>512</v>
      </c>
      <c r="BK22">
        <v>300</v>
      </c>
      <c r="BL22">
        <v>300</v>
      </c>
      <c r="BM22">
        <v>300</v>
      </c>
      <c r="BN22">
        <v>10496.5</v>
      </c>
      <c r="BO22">
        <v>1734.16</v>
      </c>
      <c r="BP22">
        <v>-8.1392600000000006E-3</v>
      </c>
      <c r="BQ22">
        <v>11.2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699.97900000000004</v>
      </c>
      <c r="CC22">
        <f t="shared" si="42"/>
        <v>589.17125994904563</v>
      </c>
      <c r="CD22">
        <f t="shared" si="43"/>
        <v>0.84169847945302023</v>
      </c>
      <c r="CE22">
        <f t="shared" si="44"/>
        <v>0.19339695890604036</v>
      </c>
      <c r="CF22">
        <v>1599833466</v>
      </c>
      <c r="CG22">
        <v>374.892</v>
      </c>
      <c r="CH22">
        <v>399.93599999999998</v>
      </c>
      <c r="CI22">
        <v>18.148</v>
      </c>
      <c r="CJ22">
        <v>13.4604</v>
      </c>
      <c r="CK22">
        <v>341.88099999999997</v>
      </c>
      <c r="CL22">
        <v>16.9635</v>
      </c>
      <c r="CM22">
        <v>500.048</v>
      </c>
      <c r="CN22">
        <v>101.46299999999999</v>
      </c>
      <c r="CO22">
        <v>0.20006199999999999</v>
      </c>
      <c r="CP22">
        <v>23.791499999999999</v>
      </c>
      <c r="CQ22">
        <v>23.0046</v>
      </c>
      <c r="CR22">
        <v>999.9</v>
      </c>
      <c r="CS22">
        <v>0</v>
      </c>
      <c r="CT22">
        <v>0</v>
      </c>
      <c r="CU22">
        <v>9998.1200000000008</v>
      </c>
      <c r="CV22">
        <v>0</v>
      </c>
      <c r="CW22">
        <v>1.5289399999999999E-3</v>
      </c>
      <c r="CX22">
        <v>-25.0443</v>
      </c>
      <c r="CY22">
        <v>381.82100000000003</v>
      </c>
      <c r="CZ22">
        <v>405.39299999999997</v>
      </c>
      <c r="DA22">
        <v>4.6876300000000004</v>
      </c>
      <c r="DB22">
        <v>399.93599999999998</v>
      </c>
      <c r="DC22">
        <v>13.4604</v>
      </c>
      <c r="DD22">
        <v>1.8413600000000001</v>
      </c>
      <c r="DE22">
        <v>1.36574</v>
      </c>
      <c r="DF22">
        <v>16.142399999999999</v>
      </c>
      <c r="DG22">
        <v>11.5425</v>
      </c>
      <c r="DH22">
        <v>699.97900000000004</v>
      </c>
      <c r="DI22">
        <v>0.94297200000000003</v>
      </c>
      <c r="DJ22">
        <v>5.7028000000000002E-2</v>
      </c>
      <c r="DK22">
        <v>0</v>
      </c>
      <c r="DL22">
        <v>929.84400000000005</v>
      </c>
      <c r="DM22">
        <v>4.9990300000000003</v>
      </c>
      <c r="DN22">
        <v>6388.12</v>
      </c>
      <c r="DO22">
        <v>5488.13</v>
      </c>
      <c r="DP22">
        <v>38.061999999999998</v>
      </c>
      <c r="DQ22">
        <v>41.436999999999998</v>
      </c>
      <c r="DR22">
        <v>40.061999999999998</v>
      </c>
      <c r="DS22">
        <v>40.186999999999998</v>
      </c>
      <c r="DT22">
        <v>40.436999999999998</v>
      </c>
      <c r="DU22">
        <v>655.35</v>
      </c>
      <c r="DV22">
        <v>39.630000000000003</v>
      </c>
      <c r="DW22">
        <v>0</v>
      </c>
      <c r="DX22">
        <v>140.799999952316</v>
      </c>
      <c r="DY22">
        <v>0</v>
      </c>
      <c r="DZ22">
        <v>928.50769230769197</v>
      </c>
      <c r="EA22">
        <v>13.8534701043365</v>
      </c>
      <c r="EB22">
        <v>85.754871798341298</v>
      </c>
      <c r="EC22">
        <v>6378.5873076923099</v>
      </c>
      <c r="ED22">
        <v>15</v>
      </c>
      <c r="EE22">
        <v>1599833415.5</v>
      </c>
      <c r="EF22" t="s">
        <v>398</v>
      </c>
      <c r="EG22">
        <v>1599833405</v>
      </c>
      <c r="EH22">
        <v>1599833415.5</v>
      </c>
      <c r="EI22">
        <v>20</v>
      </c>
      <c r="EJ22">
        <v>0.01</v>
      </c>
      <c r="EK22">
        <v>2E-3</v>
      </c>
      <c r="EL22">
        <v>33.011000000000003</v>
      </c>
      <c r="EM22">
        <v>1.1850000000000001</v>
      </c>
      <c r="EN22">
        <v>400</v>
      </c>
      <c r="EO22">
        <v>13</v>
      </c>
      <c r="EP22">
        <v>0.05</v>
      </c>
      <c r="EQ22">
        <v>0.02</v>
      </c>
      <c r="ER22">
        <v>-24.6408804878049</v>
      </c>
      <c r="ES22">
        <v>1.70801393728429E-2</v>
      </c>
      <c r="ET22">
        <v>0.27912213710874401</v>
      </c>
      <c r="EU22">
        <v>1</v>
      </c>
      <c r="EV22">
        <v>4.7042143902438998</v>
      </c>
      <c r="EW22">
        <v>0.462095540069689</v>
      </c>
      <c r="EX22">
        <v>7.4466359995434606E-2</v>
      </c>
      <c r="EY22">
        <v>1</v>
      </c>
      <c r="EZ22">
        <v>2</v>
      </c>
      <c r="FA22">
        <v>2</v>
      </c>
      <c r="FB22" t="s">
        <v>383</v>
      </c>
      <c r="FC22">
        <v>2.9380000000000002</v>
      </c>
      <c r="FD22">
        <v>2.88524</v>
      </c>
      <c r="FE22">
        <v>8.8810799999999995E-2</v>
      </c>
      <c r="FF22">
        <v>0.10022300000000001</v>
      </c>
      <c r="FG22">
        <v>9.34696E-2</v>
      </c>
      <c r="FH22">
        <v>7.7767799999999998E-2</v>
      </c>
      <c r="FI22">
        <v>29447.4</v>
      </c>
      <c r="FJ22">
        <v>29540.2</v>
      </c>
      <c r="FK22">
        <v>29918.400000000001</v>
      </c>
      <c r="FL22">
        <v>29929.599999999999</v>
      </c>
      <c r="FM22">
        <v>36140.6</v>
      </c>
      <c r="FN22">
        <v>35264.300000000003</v>
      </c>
      <c r="FO22">
        <v>43328.6</v>
      </c>
      <c r="FP22">
        <v>41031.9</v>
      </c>
      <c r="FQ22">
        <v>2.0958000000000001</v>
      </c>
      <c r="FR22">
        <v>2.0872199999999999</v>
      </c>
      <c r="FS22">
        <v>5.1774100000000003E-2</v>
      </c>
      <c r="FT22">
        <v>0</v>
      </c>
      <c r="FU22">
        <v>22.151800000000001</v>
      </c>
      <c r="FV22">
        <v>999.9</v>
      </c>
      <c r="FW22">
        <v>40.685000000000002</v>
      </c>
      <c r="FX22">
        <v>27.13</v>
      </c>
      <c r="FY22">
        <v>14.4613</v>
      </c>
      <c r="FZ22">
        <v>63.794400000000003</v>
      </c>
      <c r="GA22">
        <v>36.602600000000002</v>
      </c>
      <c r="GB22">
        <v>1</v>
      </c>
      <c r="GC22">
        <v>-0.15235499999999999</v>
      </c>
      <c r="GD22">
        <v>0.742394</v>
      </c>
      <c r="GE22">
        <v>20.263500000000001</v>
      </c>
      <c r="GF22">
        <v>5.2527799999999996</v>
      </c>
      <c r="GG22">
        <v>12.039899999999999</v>
      </c>
      <c r="GH22">
        <v>5.0256999999999996</v>
      </c>
      <c r="GI22">
        <v>3.3010000000000002</v>
      </c>
      <c r="GJ22">
        <v>999.9</v>
      </c>
      <c r="GK22">
        <v>9999</v>
      </c>
      <c r="GL22">
        <v>9999</v>
      </c>
      <c r="GM22">
        <v>9999</v>
      </c>
      <c r="GN22">
        <v>1.8778900000000001</v>
      </c>
      <c r="GO22">
        <v>1.8795299999999999</v>
      </c>
      <c r="GP22">
        <v>1.87836</v>
      </c>
      <c r="GQ22">
        <v>1.8788199999999999</v>
      </c>
      <c r="GR22">
        <v>1.88036</v>
      </c>
      <c r="GS22">
        <v>1.87487</v>
      </c>
      <c r="GT22">
        <v>1.88198</v>
      </c>
      <c r="GU22">
        <v>1.87677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33.011000000000003</v>
      </c>
      <c r="HJ22">
        <v>1.1845000000000001</v>
      </c>
      <c r="HK22">
        <v>33.0108999999999</v>
      </c>
      <c r="HL22">
        <v>0</v>
      </c>
      <c r="HM22">
        <v>0</v>
      </c>
      <c r="HN22">
        <v>0</v>
      </c>
      <c r="HO22">
        <v>1.1845380952380899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1</v>
      </c>
      <c r="HX22">
        <v>0.8</v>
      </c>
      <c r="HY22">
        <v>2</v>
      </c>
      <c r="HZ22">
        <v>484.858</v>
      </c>
      <c r="IA22">
        <v>533.90700000000004</v>
      </c>
      <c r="IB22">
        <v>22.079899999999999</v>
      </c>
      <c r="IC22">
        <v>25.355499999999999</v>
      </c>
      <c r="ID22">
        <v>30</v>
      </c>
      <c r="IE22">
        <v>25.3916</v>
      </c>
      <c r="IF22">
        <v>25.3719</v>
      </c>
      <c r="IG22">
        <v>18.555199999999999</v>
      </c>
      <c r="IH22">
        <v>100</v>
      </c>
      <c r="II22">
        <v>3.22159</v>
      </c>
      <c r="IJ22">
        <v>22.079499999999999</v>
      </c>
      <c r="IK22">
        <v>400</v>
      </c>
      <c r="IL22">
        <v>9.0841999999999992</v>
      </c>
      <c r="IM22">
        <v>101.392</v>
      </c>
      <c r="IN22">
        <v>111.738</v>
      </c>
    </row>
    <row r="23" spans="1:248" x14ac:dyDescent="0.35">
      <c r="A23">
        <v>6</v>
      </c>
      <c r="B23">
        <v>1599833576</v>
      </c>
      <c r="C23">
        <v>1705.9000000953699</v>
      </c>
      <c r="D23" t="s">
        <v>399</v>
      </c>
      <c r="E23" t="s">
        <v>400</v>
      </c>
      <c r="F23">
        <v>1599833576</v>
      </c>
      <c r="G23">
        <f t="shared" si="0"/>
        <v>3.9192682186616193E-3</v>
      </c>
      <c r="H23">
        <f t="shared" si="1"/>
        <v>18.196580056964109</v>
      </c>
      <c r="I23">
        <f t="shared" si="2"/>
        <v>376.35599999999999</v>
      </c>
      <c r="J23">
        <f t="shared" si="3"/>
        <v>298.35597030249824</v>
      </c>
      <c r="K23">
        <f t="shared" si="4"/>
        <v>30.331460774264961</v>
      </c>
      <c r="L23">
        <f t="shared" si="5"/>
        <v>38.261098779371999</v>
      </c>
      <c r="M23">
        <f t="shared" si="6"/>
        <v>0.42782099113645827</v>
      </c>
      <c r="N23">
        <f t="shared" si="7"/>
        <v>2.9544080106302588</v>
      </c>
      <c r="O23">
        <f t="shared" si="8"/>
        <v>0.39614438928614498</v>
      </c>
      <c r="P23">
        <f t="shared" si="9"/>
        <v>0.25024052841569416</v>
      </c>
      <c r="Q23">
        <f t="shared" si="10"/>
        <v>90.011584464358137</v>
      </c>
      <c r="R23">
        <f t="shared" si="11"/>
        <v>23.29892627522009</v>
      </c>
      <c r="S23">
        <f t="shared" si="12"/>
        <v>23.006900000000002</v>
      </c>
      <c r="T23">
        <f t="shared" si="13"/>
        <v>2.8208995361907276</v>
      </c>
      <c r="U23">
        <f t="shared" si="14"/>
        <v>62.174435499732503</v>
      </c>
      <c r="V23">
        <f t="shared" si="15"/>
        <v>1.8381503869469997</v>
      </c>
      <c r="W23">
        <f t="shared" si="16"/>
        <v>2.9564408139337397</v>
      </c>
      <c r="X23">
        <f t="shared" si="17"/>
        <v>0.98274914924372792</v>
      </c>
      <c r="Y23">
        <f t="shared" si="18"/>
        <v>-172.83972844297742</v>
      </c>
      <c r="Z23">
        <f t="shared" si="19"/>
        <v>123.87053533915784</v>
      </c>
      <c r="AA23">
        <f t="shared" si="20"/>
        <v>8.7262050460851928</v>
      </c>
      <c r="AB23">
        <f t="shared" si="21"/>
        <v>49.768596406623757</v>
      </c>
      <c r="AC23">
        <v>15</v>
      </c>
      <c r="AD23">
        <v>3</v>
      </c>
      <c r="AE23">
        <f t="shared" si="22"/>
        <v>1</v>
      </c>
      <c r="AF23">
        <f t="shared" si="23"/>
        <v>0</v>
      </c>
      <c r="AG23">
        <f t="shared" si="24"/>
        <v>54211.982093679107</v>
      </c>
      <c r="AH23" t="s">
        <v>372</v>
      </c>
      <c r="AI23">
        <v>10443.200000000001</v>
      </c>
      <c r="AJ23">
        <v>662.638461538461</v>
      </c>
      <c r="AK23">
        <v>3155.11</v>
      </c>
      <c r="AL23">
        <f t="shared" si="25"/>
        <v>2492.4715384615392</v>
      </c>
      <c r="AM23">
        <f t="shared" si="26"/>
        <v>0.78997928391134986</v>
      </c>
      <c r="AN23">
        <v>-1.2520192450083101</v>
      </c>
      <c r="AO23" t="s">
        <v>401</v>
      </c>
      <c r="AP23">
        <v>10501.9</v>
      </c>
      <c r="AQ23">
        <v>953.33155999999997</v>
      </c>
      <c r="AR23">
        <v>2182.62</v>
      </c>
      <c r="AS23">
        <f t="shared" si="27"/>
        <v>0.56321688612768139</v>
      </c>
      <c r="AT23">
        <v>0.5</v>
      </c>
      <c r="AU23">
        <f t="shared" si="28"/>
        <v>463.16040210593872</v>
      </c>
      <c r="AV23">
        <f t="shared" si="29"/>
        <v>18.196580056964109</v>
      </c>
      <c r="AW23">
        <f t="shared" si="30"/>
        <v>130.42987972587579</v>
      </c>
      <c r="AX23">
        <f t="shared" si="31"/>
        <v>0.69993402424608964</v>
      </c>
      <c r="AY23">
        <f t="shared" si="32"/>
        <v>4.1991066623013981E-2</v>
      </c>
      <c r="AZ23">
        <f t="shared" si="33"/>
        <v>0.44556083972473465</v>
      </c>
      <c r="BA23" t="s">
        <v>402</v>
      </c>
      <c r="BB23">
        <v>654.92999999999995</v>
      </c>
      <c r="BC23">
        <f t="shared" si="34"/>
        <v>1527.69</v>
      </c>
      <c r="BD23">
        <f t="shared" si="35"/>
        <v>0.80467139275638366</v>
      </c>
      <c r="BE23">
        <f t="shared" si="36"/>
        <v>0.38896799430441015</v>
      </c>
      <c r="BF23">
        <f t="shared" si="37"/>
        <v>0.80875221763827054</v>
      </c>
      <c r="BG23">
        <f t="shared" si="38"/>
        <v>0.39017095481068681</v>
      </c>
      <c r="BH23">
        <f t="shared" si="39"/>
        <v>0.55280183450334774</v>
      </c>
      <c r="BI23">
        <f t="shared" si="40"/>
        <v>0.44719816549665226</v>
      </c>
      <c r="BJ23">
        <v>514</v>
      </c>
      <c r="BK23">
        <v>300</v>
      </c>
      <c r="BL23">
        <v>300</v>
      </c>
      <c r="BM23">
        <v>300</v>
      </c>
      <c r="BN23">
        <v>10501.9</v>
      </c>
      <c r="BO23">
        <v>2083.11</v>
      </c>
      <c r="BP23">
        <v>-8.2738499999999993E-3</v>
      </c>
      <c r="BQ23">
        <v>9.4600000000000009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549.96</v>
      </c>
      <c r="CC23">
        <f t="shared" si="42"/>
        <v>463.16040210593872</v>
      </c>
      <c r="CD23">
        <f t="shared" si="43"/>
        <v>0.84217107081594789</v>
      </c>
      <c r="CE23">
        <f t="shared" si="44"/>
        <v>0.19434214163189578</v>
      </c>
      <c r="CF23">
        <v>1599833576</v>
      </c>
      <c r="CG23">
        <v>376.35599999999999</v>
      </c>
      <c r="CH23">
        <v>399.96100000000001</v>
      </c>
      <c r="CI23">
        <v>18.081</v>
      </c>
      <c r="CJ23">
        <v>13.463100000000001</v>
      </c>
      <c r="CK23">
        <v>343.334</v>
      </c>
      <c r="CL23">
        <v>16.896599999999999</v>
      </c>
      <c r="CM23">
        <v>500.02</v>
      </c>
      <c r="CN23">
        <v>101.462</v>
      </c>
      <c r="CO23">
        <v>0.199987</v>
      </c>
      <c r="CP23">
        <v>23.784600000000001</v>
      </c>
      <c r="CQ23">
        <v>23.006900000000002</v>
      </c>
      <c r="CR23">
        <v>999.9</v>
      </c>
      <c r="CS23">
        <v>0</v>
      </c>
      <c r="CT23">
        <v>0</v>
      </c>
      <c r="CU23">
        <v>9996.25</v>
      </c>
      <c r="CV23">
        <v>0</v>
      </c>
      <c r="CW23">
        <v>1.5289399999999999E-3</v>
      </c>
      <c r="CX23">
        <v>-23.604800000000001</v>
      </c>
      <c r="CY23">
        <v>383.286</v>
      </c>
      <c r="CZ23">
        <v>405.41899999999998</v>
      </c>
      <c r="DA23">
        <v>4.6179899999999998</v>
      </c>
      <c r="DB23">
        <v>399.96100000000001</v>
      </c>
      <c r="DC23">
        <v>13.463100000000001</v>
      </c>
      <c r="DD23">
        <v>1.8345400000000001</v>
      </c>
      <c r="DE23">
        <v>1.36599</v>
      </c>
      <c r="DF23">
        <v>16.084199999999999</v>
      </c>
      <c r="DG23">
        <v>11.545199999999999</v>
      </c>
      <c r="DH23">
        <v>549.96</v>
      </c>
      <c r="DI23">
        <v>0.92696299999999998</v>
      </c>
      <c r="DJ23">
        <v>7.3037199999999997E-2</v>
      </c>
      <c r="DK23">
        <v>0</v>
      </c>
      <c r="DL23">
        <v>954.88099999999997</v>
      </c>
      <c r="DM23">
        <v>4.9990300000000003</v>
      </c>
      <c r="DN23">
        <v>5147.75</v>
      </c>
      <c r="DO23">
        <v>4280.93</v>
      </c>
      <c r="DP23">
        <v>37.625</v>
      </c>
      <c r="DQ23">
        <v>41.25</v>
      </c>
      <c r="DR23">
        <v>39.811999999999998</v>
      </c>
      <c r="DS23">
        <v>40.061999999999998</v>
      </c>
      <c r="DT23">
        <v>40.125</v>
      </c>
      <c r="DU23">
        <v>505.16</v>
      </c>
      <c r="DV23">
        <v>39.799999999999997</v>
      </c>
      <c r="DW23">
        <v>0</v>
      </c>
      <c r="DX23">
        <v>109.799999952316</v>
      </c>
      <c r="DY23">
        <v>0</v>
      </c>
      <c r="DZ23">
        <v>953.33155999999997</v>
      </c>
      <c r="EA23">
        <v>15.1025384523633</v>
      </c>
      <c r="EB23">
        <v>74.293076910119098</v>
      </c>
      <c r="EC23">
        <v>5138.4427999999998</v>
      </c>
      <c r="ED23">
        <v>15</v>
      </c>
      <c r="EE23">
        <v>1599833527.5</v>
      </c>
      <c r="EF23" t="s">
        <v>403</v>
      </c>
      <c r="EG23">
        <v>1599833519.5</v>
      </c>
      <c r="EH23">
        <v>1599833527.5</v>
      </c>
      <c r="EI23">
        <v>21</v>
      </c>
      <c r="EJ23">
        <v>1.0999999999999999E-2</v>
      </c>
      <c r="EK23">
        <v>0</v>
      </c>
      <c r="EL23">
        <v>33.021999999999998</v>
      </c>
      <c r="EM23">
        <v>1.1839999999999999</v>
      </c>
      <c r="EN23">
        <v>400</v>
      </c>
      <c r="EO23">
        <v>13</v>
      </c>
      <c r="EP23">
        <v>0.13</v>
      </c>
      <c r="EQ23">
        <v>0.02</v>
      </c>
      <c r="ER23">
        <v>-23.5809</v>
      </c>
      <c r="ES23">
        <v>-8.0245296167301805E-2</v>
      </c>
      <c r="ET23">
        <v>2.87723868301266E-2</v>
      </c>
      <c r="EU23">
        <v>1</v>
      </c>
      <c r="EV23">
        <v>4.6119419512195101</v>
      </c>
      <c r="EW23">
        <v>2.9721951219514701E-2</v>
      </c>
      <c r="EX23">
        <v>3.3361210274533001E-3</v>
      </c>
      <c r="EY23">
        <v>1</v>
      </c>
      <c r="EZ23">
        <v>2</v>
      </c>
      <c r="FA23">
        <v>2</v>
      </c>
      <c r="FB23" t="s">
        <v>383</v>
      </c>
      <c r="FC23">
        <v>2.93791</v>
      </c>
      <c r="FD23">
        <v>2.8851499999999999</v>
      </c>
      <c r="FE23">
        <v>8.9106599999999994E-2</v>
      </c>
      <c r="FF23">
        <v>0.10022300000000001</v>
      </c>
      <c r="FG23">
        <v>9.3197699999999994E-2</v>
      </c>
      <c r="FH23">
        <v>7.7775700000000003E-2</v>
      </c>
      <c r="FI23">
        <v>29436</v>
      </c>
      <c r="FJ23">
        <v>29539</v>
      </c>
      <c r="FK23">
        <v>29916.6</v>
      </c>
      <c r="FL23">
        <v>29928.400000000001</v>
      </c>
      <c r="FM23">
        <v>36149.599999999999</v>
      </c>
      <c r="FN23">
        <v>35262.9</v>
      </c>
      <c r="FO23">
        <v>43326.2</v>
      </c>
      <c r="FP23">
        <v>41030.6</v>
      </c>
      <c r="FQ23">
        <v>2.0954299999999999</v>
      </c>
      <c r="FR23">
        <v>2.0870299999999999</v>
      </c>
      <c r="FS23">
        <v>5.1669800000000002E-2</v>
      </c>
      <c r="FT23">
        <v>0</v>
      </c>
      <c r="FU23">
        <v>22.155799999999999</v>
      </c>
      <c r="FV23">
        <v>999.9</v>
      </c>
      <c r="FW23">
        <v>40.331000000000003</v>
      </c>
      <c r="FX23">
        <v>27.190999999999999</v>
      </c>
      <c r="FY23">
        <v>14.387700000000001</v>
      </c>
      <c r="FZ23">
        <v>63.804499999999997</v>
      </c>
      <c r="GA23">
        <v>36.470399999999998</v>
      </c>
      <c r="GB23">
        <v>1</v>
      </c>
      <c r="GC23">
        <v>-0.150838</v>
      </c>
      <c r="GD23">
        <v>0.88624499999999995</v>
      </c>
      <c r="GE23">
        <v>20.2637</v>
      </c>
      <c r="GF23">
        <v>5.2530799999999997</v>
      </c>
      <c r="GG23">
        <v>12.039899999999999</v>
      </c>
      <c r="GH23">
        <v>5.0258000000000003</v>
      </c>
      <c r="GI23">
        <v>3.3010000000000002</v>
      </c>
      <c r="GJ23">
        <v>999.9</v>
      </c>
      <c r="GK23">
        <v>9999</v>
      </c>
      <c r="GL23">
        <v>9999</v>
      </c>
      <c r="GM23">
        <v>9999</v>
      </c>
      <c r="GN23">
        <v>1.8778699999999999</v>
      </c>
      <c r="GO23">
        <v>1.8795299999999999</v>
      </c>
      <c r="GP23">
        <v>1.87836</v>
      </c>
      <c r="GQ23">
        <v>1.87883</v>
      </c>
      <c r="GR23">
        <v>1.88036</v>
      </c>
      <c r="GS23">
        <v>1.8748800000000001</v>
      </c>
      <c r="GT23">
        <v>1.88198</v>
      </c>
      <c r="GU23">
        <v>1.8767400000000001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33.021999999999998</v>
      </c>
      <c r="HJ23">
        <v>1.1843999999999999</v>
      </c>
      <c r="HK23">
        <v>33.02225</v>
      </c>
      <c r="HL23">
        <v>0</v>
      </c>
      <c r="HM23">
        <v>0</v>
      </c>
      <c r="HN23">
        <v>0</v>
      </c>
      <c r="HO23">
        <v>1.1844049999999999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0.9</v>
      </c>
      <c r="HX23">
        <v>0.8</v>
      </c>
      <c r="HY23">
        <v>2</v>
      </c>
      <c r="HZ23">
        <v>484.76900000000001</v>
      </c>
      <c r="IA23">
        <v>533.90200000000004</v>
      </c>
      <c r="IB23">
        <v>22.214099999999998</v>
      </c>
      <c r="IC23">
        <v>25.3704</v>
      </c>
      <c r="ID23">
        <v>30.0001</v>
      </c>
      <c r="IE23">
        <v>25.4071</v>
      </c>
      <c r="IF23">
        <v>25.385000000000002</v>
      </c>
      <c r="IG23">
        <v>18.5641</v>
      </c>
      <c r="IH23">
        <v>100</v>
      </c>
      <c r="II23">
        <v>0</v>
      </c>
      <c r="IJ23">
        <v>22.207699999999999</v>
      </c>
      <c r="IK23">
        <v>400</v>
      </c>
      <c r="IL23">
        <v>3.1091000000000002</v>
      </c>
      <c r="IM23">
        <v>101.386</v>
      </c>
      <c r="IN23">
        <v>111.735</v>
      </c>
    </row>
    <row r="24" spans="1:248" x14ac:dyDescent="0.35">
      <c r="A24">
        <v>7</v>
      </c>
      <c r="B24">
        <v>1599833648</v>
      </c>
      <c r="C24">
        <v>1777.9000000953699</v>
      </c>
      <c r="D24" t="s">
        <v>404</v>
      </c>
      <c r="E24" t="s">
        <v>405</v>
      </c>
      <c r="F24">
        <v>1599833648</v>
      </c>
      <c r="G24">
        <f t="shared" si="0"/>
        <v>3.8774644263876675E-3</v>
      </c>
      <c r="H24">
        <f t="shared" si="1"/>
        <v>15.67096367895066</v>
      </c>
      <c r="I24">
        <f t="shared" si="2"/>
        <v>379.39499999999998</v>
      </c>
      <c r="J24">
        <f t="shared" si="3"/>
        <v>310.99822434018864</v>
      </c>
      <c r="K24">
        <f t="shared" si="4"/>
        <v>31.616076376441331</v>
      </c>
      <c r="L24">
        <f t="shared" si="5"/>
        <v>38.569291906049997</v>
      </c>
      <c r="M24">
        <f t="shared" si="6"/>
        <v>0.4249786866297201</v>
      </c>
      <c r="N24">
        <f t="shared" si="7"/>
        <v>2.9552456193130126</v>
      </c>
      <c r="O24">
        <f t="shared" si="8"/>
        <v>0.39371326620712582</v>
      </c>
      <c r="P24">
        <f t="shared" si="9"/>
        <v>0.2486879110698223</v>
      </c>
      <c r="Q24">
        <f t="shared" si="10"/>
        <v>66.08049027723419</v>
      </c>
      <c r="R24">
        <f t="shared" si="11"/>
        <v>23.138563160112589</v>
      </c>
      <c r="S24">
        <f t="shared" si="12"/>
        <v>22.960899999999999</v>
      </c>
      <c r="T24">
        <f t="shared" si="13"/>
        <v>2.8130555750799231</v>
      </c>
      <c r="U24">
        <f t="shared" si="14"/>
        <v>62.175271483392827</v>
      </c>
      <c r="V24">
        <f t="shared" si="15"/>
        <v>1.8347493335209997</v>
      </c>
      <c r="W24">
        <f t="shared" si="16"/>
        <v>2.9509309565476785</v>
      </c>
      <c r="X24">
        <f t="shared" si="17"/>
        <v>0.97830624155892343</v>
      </c>
      <c r="Y24">
        <f t="shared" si="18"/>
        <v>-170.99618120369612</v>
      </c>
      <c r="Z24">
        <f t="shared" si="19"/>
        <v>126.29550208937516</v>
      </c>
      <c r="AA24">
        <f t="shared" si="20"/>
        <v>8.8910479955830084</v>
      </c>
      <c r="AB24">
        <f t="shared" si="21"/>
        <v>30.270859158496236</v>
      </c>
      <c r="AC24">
        <v>15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54242.327069839761</v>
      </c>
      <c r="AH24" t="s">
        <v>372</v>
      </c>
      <c r="AI24">
        <v>10443.200000000001</v>
      </c>
      <c r="AJ24">
        <v>662.638461538461</v>
      </c>
      <c r="AK24">
        <v>3155.11</v>
      </c>
      <c r="AL24">
        <f t="shared" si="25"/>
        <v>2492.4715384615392</v>
      </c>
      <c r="AM24">
        <f t="shared" si="26"/>
        <v>0.78997928391134986</v>
      </c>
      <c r="AN24">
        <v>-1.2520192450083101</v>
      </c>
      <c r="AO24" t="s">
        <v>406</v>
      </c>
      <c r="AP24">
        <v>10505.5</v>
      </c>
      <c r="AQ24">
        <v>918.33795999999995</v>
      </c>
      <c r="AR24">
        <v>2458.87</v>
      </c>
      <c r="AS24">
        <f t="shared" si="27"/>
        <v>0.62652032844355332</v>
      </c>
      <c r="AT24">
        <v>0.5</v>
      </c>
      <c r="AU24">
        <f t="shared" si="28"/>
        <v>337.27436064874036</v>
      </c>
      <c r="AV24">
        <f t="shared" si="29"/>
        <v>15.67096367895066</v>
      </c>
      <c r="AW24">
        <f t="shared" si="30"/>
        <v>105.65462160461914</v>
      </c>
      <c r="AX24">
        <f t="shared" si="31"/>
        <v>0.72654105341071296</v>
      </c>
      <c r="AY24">
        <f t="shared" si="32"/>
        <v>5.0175717156228407E-2</v>
      </c>
      <c r="AZ24">
        <f t="shared" si="33"/>
        <v>0.28315445712868115</v>
      </c>
      <c r="BA24" t="s">
        <v>407</v>
      </c>
      <c r="BB24">
        <v>672.4</v>
      </c>
      <c r="BC24">
        <f t="shared" si="34"/>
        <v>1786.4699999999998</v>
      </c>
      <c r="BD24">
        <f t="shared" si="35"/>
        <v>0.86233300307309957</v>
      </c>
      <c r="BE24">
        <f t="shared" si="36"/>
        <v>0.28043549186171574</v>
      </c>
      <c r="BF24">
        <f t="shared" si="37"/>
        <v>0.8576466936547924</v>
      </c>
      <c r="BG24">
        <f t="shared" si="38"/>
        <v>0.27933719172165533</v>
      </c>
      <c r="BH24">
        <f t="shared" si="39"/>
        <v>0.6313936007462353</v>
      </c>
      <c r="BI24">
        <f t="shared" si="40"/>
        <v>0.3686063992537647</v>
      </c>
      <c r="BJ24">
        <v>516</v>
      </c>
      <c r="BK24">
        <v>300</v>
      </c>
      <c r="BL24">
        <v>300</v>
      </c>
      <c r="BM24">
        <v>300</v>
      </c>
      <c r="BN24">
        <v>10505.5</v>
      </c>
      <c r="BO24">
        <v>2358.44</v>
      </c>
      <c r="BP24">
        <v>-8.4075299999999999E-3</v>
      </c>
      <c r="BQ24">
        <v>7.9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400.10599999999999</v>
      </c>
      <c r="CC24">
        <f t="shared" si="42"/>
        <v>337.27436064874036</v>
      </c>
      <c r="CD24">
        <f t="shared" si="43"/>
        <v>0.8429625165549639</v>
      </c>
      <c r="CE24">
        <f t="shared" si="44"/>
        <v>0.19592503310992782</v>
      </c>
      <c r="CF24">
        <v>1599833648</v>
      </c>
      <c r="CG24">
        <v>379.39499999999998</v>
      </c>
      <c r="CH24">
        <v>399.96600000000001</v>
      </c>
      <c r="CI24">
        <v>18.047899999999998</v>
      </c>
      <c r="CJ24">
        <v>13.4788</v>
      </c>
      <c r="CK24">
        <v>346.38099999999997</v>
      </c>
      <c r="CL24">
        <v>16.863900000000001</v>
      </c>
      <c r="CM24">
        <v>499.98700000000002</v>
      </c>
      <c r="CN24">
        <v>101.46</v>
      </c>
      <c r="CO24">
        <v>0.19999</v>
      </c>
      <c r="CP24">
        <v>23.753599999999999</v>
      </c>
      <c r="CQ24">
        <v>22.960899999999999</v>
      </c>
      <c r="CR24">
        <v>999.9</v>
      </c>
      <c r="CS24">
        <v>0</v>
      </c>
      <c r="CT24">
        <v>0</v>
      </c>
      <c r="CU24">
        <v>10001.200000000001</v>
      </c>
      <c r="CV24">
        <v>0</v>
      </c>
      <c r="CW24">
        <v>1.5289399999999999E-3</v>
      </c>
      <c r="CX24">
        <v>-20.562899999999999</v>
      </c>
      <c r="CY24">
        <v>386.37700000000001</v>
      </c>
      <c r="CZ24">
        <v>405.43099999999998</v>
      </c>
      <c r="DA24">
        <v>4.5695100000000002</v>
      </c>
      <c r="DB24">
        <v>399.96600000000001</v>
      </c>
      <c r="DC24">
        <v>13.4788</v>
      </c>
      <c r="DD24">
        <v>1.83118</v>
      </c>
      <c r="DE24">
        <v>1.3675600000000001</v>
      </c>
      <c r="DF24">
        <v>16.055599999999998</v>
      </c>
      <c r="DG24">
        <v>11.5626</v>
      </c>
      <c r="DH24">
        <v>400.10599999999999</v>
      </c>
      <c r="DI24">
        <v>0.89999099999999999</v>
      </c>
      <c r="DJ24">
        <v>0.100009</v>
      </c>
      <c r="DK24">
        <v>0</v>
      </c>
      <c r="DL24">
        <v>918.96600000000001</v>
      </c>
      <c r="DM24">
        <v>4.9990300000000003</v>
      </c>
      <c r="DN24">
        <v>3595.62</v>
      </c>
      <c r="DO24">
        <v>3076.25</v>
      </c>
      <c r="DP24">
        <v>37.311999999999998</v>
      </c>
      <c r="DQ24">
        <v>41.125</v>
      </c>
      <c r="DR24">
        <v>39.561999999999998</v>
      </c>
      <c r="DS24">
        <v>39.936999999999998</v>
      </c>
      <c r="DT24">
        <v>39.811999999999998</v>
      </c>
      <c r="DU24">
        <v>355.59</v>
      </c>
      <c r="DV24">
        <v>39.51</v>
      </c>
      <c r="DW24">
        <v>0</v>
      </c>
      <c r="DX24">
        <v>71.299999952316298</v>
      </c>
      <c r="DY24">
        <v>0</v>
      </c>
      <c r="DZ24">
        <v>918.33795999999995</v>
      </c>
      <c r="EA24">
        <v>6.6674615506078396</v>
      </c>
      <c r="EB24">
        <v>24.0146154248886</v>
      </c>
      <c r="EC24">
        <v>3591.9108000000001</v>
      </c>
      <c r="ED24">
        <v>15</v>
      </c>
      <c r="EE24">
        <v>1599833676</v>
      </c>
      <c r="EF24" t="s">
        <v>408</v>
      </c>
      <c r="EG24">
        <v>1599833666</v>
      </c>
      <c r="EH24">
        <v>1599833676</v>
      </c>
      <c r="EI24">
        <v>22</v>
      </c>
      <c r="EJ24">
        <v>-8.0000000000000002E-3</v>
      </c>
      <c r="EK24">
        <v>0</v>
      </c>
      <c r="EL24">
        <v>33.014000000000003</v>
      </c>
      <c r="EM24">
        <v>1.1839999999999999</v>
      </c>
      <c r="EN24">
        <v>400</v>
      </c>
      <c r="EO24">
        <v>13</v>
      </c>
      <c r="EP24">
        <v>0.1</v>
      </c>
      <c r="EQ24">
        <v>0.02</v>
      </c>
      <c r="ER24">
        <v>-20.571351219512199</v>
      </c>
      <c r="ES24">
        <v>5.1901045296123403E-2</v>
      </c>
      <c r="ET24">
        <v>3.7353147397026602E-2</v>
      </c>
      <c r="EU24">
        <v>1</v>
      </c>
      <c r="EV24">
        <v>4.59355951219512</v>
      </c>
      <c r="EW24">
        <v>-0.19443909407665799</v>
      </c>
      <c r="EX24">
        <v>2.0539126011664299E-2</v>
      </c>
      <c r="EY24">
        <v>1</v>
      </c>
      <c r="EZ24">
        <v>2</v>
      </c>
      <c r="FA24">
        <v>2</v>
      </c>
      <c r="FB24" t="s">
        <v>383</v>
      </c>
      <c r="FC24">
        <v>2.9378299999999999</v>
      </c>
      <c r="FD24">
        <v>2.8851900000000001</v>
      </c>
      <c r="FE24">
        <v>8.97371E-2</v>
      </c>
      <c r="FF24">
        <v>0.10022399999999999</v>
      </c>
      <c r="FG24">
        <v>9.3066399999999994E-2</v>
      </c>
      <c r="FH24">
        <v>7.7842099999999997E-2</v>
      </c>
      <c r="FI24">
        <v>29416.3</v>
      </c>
      <c r="FJ24">
        <v>29538.9</v>
      </c>
      <c r="FK24">
        <v>29917.3</v>
      </c>
      <c r="FL24">
        <v>29928.400000000001</v>
      </c>
      <c r="FM24">
        <v>36155.800000000003</v>
      </c>
      <c r="FN24">
        <v>35260.6</v>
      </c>
      <c r="FO24">
        <v>43327.3</v>
      </c>
      <c r="FP24">
        <v>41030.800000000003</v>
      </c>
      <c r="FQ24">
        <v>2.09585</v>
      </c>
      <c r="FR24">
        <v>2.0868000000000002</v>
      </c>
      <c r="FS24">
        <v>5.13196E-2</v>
      </c>
      <c r="FT24">
        <v>0</v>
      </c>
      <c r="FU24">
        <v>22.115500000000001</v>
      </c>
      <c r="FV24">
        <v>999.9</v>
      </c>
      <c r="FW24">
        <v>40.459000000000003</v>
      </c>
      <c r="FX24">
        <v>27.231000000000002</v>
      </c>
      <c r="FY24">
        <v>14.466200000000001</v>
      </c>
      <c r="FZ24">
        <v>63.6845</v>
      </c>
      <c r="GA24">
        <v>36.538499999999999</v>
      </c>
      <c r="GB24">
        <v>1</v>
      </c>
      <c r="GC24">
        <v>-0.15292700000000001</v>
      </c>
      <c r="GD24">
        <v>0.34127999999999997</v>
      </c>
      <c r="GE24">
        <v>20.267900000000001</v>
      </c>
      <c r="GF24">
        <v>5.2527799999999996</v>
      </c>
      <c r="GG24">
        <v>12.039899999999999</v>
      </c>
      <c r="GH24">
        <v>5.0256499999999997</v>
      </c>
      <c r="GI24">
        <v>3.3010000000000002</v>
      </c>
      <c r="GJ24">
        <v>999.9</v>
      </c>
      <c r="GK24">
        <v>9999</v>
      </c>
      <c r="GL24">
        <v>9999</v>
      </c>
      <c r="GM24">
        <v>9999</v>
      </c>
      <c r="GN24">
        <v>1.8778600000000001</v>
      </c>
      <c r="GO24">
        <v>1.87954</v>
      </c>
      <c r="GP24">
        <v>1.87836</v>
      </c>
      <c r="GQ24">
        <v>1.87883</v>
      </c>
      <c r="GR24">
        <v>1.88035</v>
      </c>
      <c r="GS24">
        <v>1.87486</v>
      </c>
      <c r="GT24">
        <v>1.8819900000000001</v>
      </c>
      <c r="GU24">
        <v>1.8767799999999999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33.014000000000003</v>
      </c>
      <c r="HJ24">
        <v>1.1839999999999999</v>
      </c>
      <c r="HK24">
        <v>33.02225</v>
      </c>
      <c r="HL24">
        <v>0</v>
      </c>
      <c r="HM24">
        <v>0</v>
      </c>
      <c r="HN24">
        <v>0</v>
      </c>
      <c r="HO24">
        <v>1.1844049999999999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2.1</v>
      </c>
      <c r="HX24">
        <v>2</v>
      </c>
      <c r="HY24">
        <v>2</v>
      </c>
      <c r="HZ24">
        <v>484.97</v>
      </c>
      <c r="IA24">
        <v>533.71799999999996</v>
      </c>
      <c r="IB24">
        <v>22.456399999999999</v>
      </c>
      <c r="IC24">
        <v>25.366099999999999</v>
      </c>
      <c r="ID24">
        <v>30</v>
      </c>
      <c r="IE24">
        <v>25.4009</v>
      </c>
      <c r="IF24">
        <v>25.3825</v>
      </c>
      <c r="IG24">
        <v>18.557700000000001</v>
      </c>
      <c r="IH24">
        <v>100</v>
      </c>
      <c r="II24">
        <v>2.7848999999999999</v>
      </c>
      <c r="IJ24">
        <v>22.479299999999999</v>
      </c>
      <c r="IK24">
        <v>400</v>
      </c>
      <c r="IL24">
        <v>6.2461200000000003</v>
      </c>
      <c r="IM24">
        <v>101.389</v>
      </c>
      <c r="IN24">
        <v>111.735</v>
      </c>
    </row>
    <row r="25" spans="1:248" x14ac:dyDescent="0.35">
      <c r="A25">
        <v>8</v>
      </c>
      <c r="B25">
        <v>1599833767</v>
      </c>
      <c r="C25">
        <v>1896.9000000953699</v>
      </c>
      <c r="D25" t="s">
        <v>409</v>
      </c>
      <c r="E25" t="s">
        <v>410</v>
      </c>
      <c r="F25">
        <v>1599833767</v>
      </c>
      <c r="G25">
        <f t="shared" si="0"/>
        <v>3.818305593306902E-3</v>
      </c>
      <c r="H25">
        <f t="shared" si="1"/>
        <v>10.895890128877035</v>
      </c>
      <c r="I25">
        <f t="shared" si="2"/>
        <v>385.14299999999997</v>
      </c>
      <c r="J25">
        <f t="shared" si="3"/>
        <v>334.48149900476341</v>
      </c>
      <c r="K25">
        <f t="shared" si="4"/>
        <v>34.003725677212252</v>
      </c>
      <c r="L25">
        <f t="shared" si="5"/>
        <v>39.154024833857996</v>
      </c>
      <c r="M25">
        <f t="shared" si="6"/>
        <v>0.41315451226020222</v>
      </c>
      <c r="N25">
        <f t="shared" si="7"/>
        <v>2.9542795978056482</v>
      </c>
      <c r="O25">
        <f t="shared" si="8"/>
        <v>0.38353078158061893</v>
      </c>
      <c r="P25">
        <f t="shared" si="9"/>
        <v>0.24219107236570023</v>
      </c>
      <c r="Q25">
        <f t="shared" si="10"/>
        <v>41.269477102314205</v>
      </c>
      <c r="R25">
        <f t="shared" si="11"/>
        <v>23.024990723950435</v>
      </c>
      <c r="S25">
        <f t="shared" si="12"/>
        <v>22.988700000000001</v>
      </c>
      <c r="T25">
        <f t="shared" si="13"/>
        <v>2.8177937713154448</v>
      </c>
      <c r="U25">
        <f t="shared" si="14"/>
        <v>61.911733702409762</v>
      </c>
      <c r="V25">
        <f t="shared" si="15"/>
        <v>1.8288205013364001</v>
      </c>
      <c r="W25">
        <f t="shared" si="16"/>
        <v>2.9539158281804303</v>
      </c>
      <c r="X25">
        <f t="shared" si="17"/>
        <v>0.98897326997904478</v>
      </c>
      <c r="Y25">
        <f t="shared" si="18"/>
        <v>-168.38727666483439</v>
      </c>
      <c r="Z25">
        <f t="shared" si="19"/>
        <v>124.5022358148308</v>
      </c>
      <c r="AA25">
        <f t="shared" si="20"/>
        <v>8.7696492013539107</v>
      </c>
      <c r="AB25">
        <f t="shared" si="21"/>
        <v>6.1540854536645213</v>
      </c>
      <c r="AC25">
        <v>16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54210.764266407743</v>
      </c>
      <c r="AH25" t="s">
        <v>372</v>
      </c>
      <c r="AI25">
        <v>10443.200000000001</v>
      </c>
      <c r="AJ25">
        <v>662.638461538461</v>
      </c>
      <c r="AK25">
        <v>3155.11</v>
      </c>
      <c r="AL25">
        <f t="shared" si="25"/>
        <v>2492.4715384615392</v>
      </c>
      <c r="AM25">
        <f t="shared" si="26"/>
        <v>0.78997928391134986</v>
      </c>
      <c r="AN25">
        <v>-1.2520192450083101</v>
      </c>
      <c r="AO25" t="s">
        <v>411</v>
      </c>
      <c r="AP25">
        <v>10493.8</v>
      </c>
      <c r="AQ25">
        <v>838.56820000000005</v>
      </c>
      <c r="AR25">
        <v>2579.9299999999998</v>
      </c>
      <c r="AS25">
        <f t="shared" si="27"/>
        <v>0.67496474710554155</v>
      </c>
      <c r="AT25">
        <v>0.5</v>
      </c>
      <c r="AU25">
        <f t="shared" si="28"/>
        <v>210.6862593275853</v>
      </c>
      <c r="AV25">
        <f t="shared" si="29"/>
        <v>10.895890128877035</v>
      </c>
      <c r="AW25">
        <f t="shared" si="30"/>
        <v>71.102898872828078</v>
      </c>
      <c r="AX25">
        <f t="shared" si="31"/>
        <v>0.73597345664417246</v>
      </c>
      <c r="AY25">
        <f t="shared" si="32"/>
        <v>5.7658764328798399E-2</v>
      </c>
      <c r="AZ25">
        <f t="shared" si="33"/>
        <v>0.22294403336524646</v>
      </c>
      <c r="BA25" t="s">
        <v>412</v>
      </c>
      <c r="BB25">
        <v>681.17</v>
      </c>
      <c r="BC25">
        <f t="shared" si="34"/>
        <v>1898.7599999999998</v>
      </c>
      <c r="BD25">
        <f t="shared" si="35"/>
        <v>0.91710474204217485</v>
      </c>
      <c r="BE25">
        <f t="shared" si="36"/>
        <v>0.23249553344058477</v>
      </c>
      <c r="BF25">
        <f t="shared" si="37"/>
        <v>0.90824048668012813</v>
      </c>
      <c r="BG25">
        <f t="shared" si="38"/>
        <v>0.23076692797664849</v>
      </c>
      <c r="BH25">
        <f t="shared" si="39"/>
        <v>0.74496533154592337</v>
      </c>
      <c r="BI25">
        <f t="shared" si="40"/>
        <v>0.25503466845407663</v>
      </c>
      <c r="BJ25">
        <v>518</v>
      </c>
      <c r="BK25">
        <v>300</v>
      </c>
      <c r="BL25">
        <v>300</v>
      </c>
      <c r="BM25">
        <v>300</v>
      </c>
      <c r="BN25">
        <v>10493.8</v>
      </c>
      <c r="BO25">
        <v>2499.5700000000002</v>
      </c>
      <c r="BP25">
        <v>-8.5280800000000004E-3</v>
      </c>
      <c r="BQ25">
        <v>-1.7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249.94200000000001</v>
      </c>
      <c r="CC25">
        <f t="shared" si="42"/>
        <v>210.6862593275853</v>
      </c>
      <c r="CD25">
        <f t="shared" si="43"/>
        <v>0.84294059952943201</v>
      </c>
      <c r="CE25">
        <f t="shared" si="44"/>
        <v>0.19588119905886411</v>
      </c>
      <c r="CF25">
        <v>1599833767</v>
      </c>
      <c r="CG25">
        <v>385.14299999999997</v>
      </c>
      <c r="CH25">
        <v>399.98099999999999</v>
      </c>
      <c r="CI25">
        <v>17.9894</v>
      </c>
      <c r="CJ25">
        <v>13.490399999999999</v>
      </c>
      <c r="CK25">
        <v>352.12599999999998</v>
      </c>
      <c r="CL25">
        <v>16.802</v>
      </c>
      <c r="CM25">
        <v>500.06</v>
      </c>
      <c r="CN25">
        <v>101.461</v>
      </c>
      <c r="CO25">
        <v>0.20000599999999999</v>
      </c>
      <c r="CP25">
        <v>23.770399999999999</v>
      </c>
      <c r="CQ25">
        <v>22.988700000000001</v>
      </c>
      <c r="CR25">
        <v>999.9</v>
      </c>
      <c r="CS25">
        <v>0</v>
      </c>
      <c r="CT25">
        <v>0</v>
      </c>
      <c r="CU25">
        <v>9995.6200000000008</v>
      </c>
      <c r="CV25">
        <v>0</v>
      </c>
      <c r="CW25">
        <v>1.5289399999999999E-3</v>
      </c>
      <c r="CX25">
        <v>-14.8377</v>
      </c>
      <c r="CY25">
        <v>392.19799999999998</v>
      </c>
      <c r="CZ25">
        <v>405.45</v>
      </c>
      <c r="DA25">
        <v>4.4990199999999998</v>
      </c>
      <c r="DB25">
        <v>399.98099999999999</v>
      </c>
      <c r="DC25">
        <v>13.490399999999999</v>
      </c>
      <c r="DD25">
        <v>1.8252200000000001</v>
      </c>
      <c r="DE25">
        <v>1.3687499999999999</v>
      </c>
      <c r="DF25">
        <v>16.0045</v>
      </c>
      <c r="DG25">
        <v>11.575799999999999</v>
      </c>
      <c r="DH25">
        <v>249.94200000000001</v>
      </c>
      <c r="DI25">
        <v>0.89999099999999999</v>
      </c>
      <c r="DJ25">
        <v>0.100009</v>
      </c>
      <c r="DK25">
        <v>0</v>
      </c>
      <c r="DL25">
        <v>837.87400000000002</v>
      </c>
      <c r="DM25">
        <v>4.9990300000000003</v>
      </c>
      <c r="DN25">
        <v>2045.86</v>
      </c>
      <c r="DO25">
        <v>1907.09</v>
      </c>
      <c r="DP25">
        <v>36.75</v>
      </c>
      <c r="DQ25">
        <v>40.811999999999998</v>
      </c>
      <c r="DR25">
        <v>39.125</v>
      </c>
      <c r="DS25">
        <v>39.75</v>
      </c>
      <c r="DT25">
        <v>39.436999999999998</v>
      </c>
      <c r="DU25">
        <v>220.45</v>
      </c>
      <c r="DV25">
        <v>24.5</v>
      </c>
      <c r="DW25">
        <v>0</v>
      </c>
      <c r="DX25">
        <v>118.299999952316</v>
      </c>
      <c r="DY25">
        <v>0</v>
      </c>
      <c r="DZ25">
        <v>838.56820000000005</v>
      </c>
      <c r="EA25">
        <v>-6.8396923162989802</v>
      </c>
      <c r="EB25">
        <v>-14.807692350261</v>
      </c>
      <c r="EC25">
        <v>2048.2132000000001</v>
      </c>
      <c r="ED25">
        <v>15</v>
      </c>
      <c r="EE25">
        <v>1599833738</v>
      </c>
      <c r="EF25" t="s">
        <v>413</v>
      </c>
      <c r="EG25">
        <v>1599833726</v>
      </c>
      <c r="EH25">
        <v>1599833738</v>
      </c>
      <c r="EI25">
        <v>23</v>
      </c>
      <c r="EJ25">
        <v>3.0000000000000001E-3</v>
      </c>
      <c r="EK25">
        <v>3.0000000000000001E-3</v>
      </c>
      <c r="EL25">
        <v>33.017000000000003</v>
      </c>
      <c r="EM25">
        <v>1.1870000000000001</v>
      </c>
      <c r="EN25">
        <v>400</v>
      </c>
      <c r="EO25">
        <v>13</v>
      </c>
      <c r="EP25">
        <v>0.13</v>
      </c>
      <c r="EQ25">
        <v>0.02</v>
      </c>
      <c r="ER25">
        <v>-14.868782926829301</v>
      </c>
      <c r="ES25">
        <v>-9.10034843205247E-2</v>
      </c>
      <c r="ET25">
        <v>4.4891646799925702E-2</v>
      </c>
      <c r="EU25">
        <v>1</v>
      </c>
      <c r="EV25">
        <v>4.5031204878048801</v>
      </c>
      <c r="EW25">
        <v>-1.7422996515695499E-3</v>
      </c>
      <c r="EX25">
        <v>1.1419836212988299E-3</v>
      </c>
      <c r="EY25">
        <v>1</v>
      </c>
      <c r="EZ25">
        <v>2</v>
      </c>
      <c r="FA25">
        <v>2</v>
      </c>
      <c r="FB25" t="s">
        <v>383</v>
      </c>
      <c r="FC25">
        <v>2.93804</v>
      </c>
      <c r="FD25">
        <v>2.8851599999999999</v>
      </c>
      <c r="FE25">
        <v>9.0919899999999998E-2</v>
      </c>
      <c r="FF25">
        <v>0.100229</v>
      </c>
      <c r="FG25">
        <v>9.2819799999999994E-2</v>
      </c>
      <c r="FH25">
        <v>7.7893299999999999E-2</v>
      </c>
      <c r="FI25">
        <v>29378.3</v>
      </c>
      <c r="FJ25">
        <v>29540.6</v>
      </c>
      <c r="FK25">
        <v>29917.4</v>
      </c>
      <c r="FL25">
        <v>29930.1</v>
      </c>
      <c r="FM25">
        <v>36165.599999999999</v>
      </c>
      <c r="FN25">
        <v>35260.800000000003</v>
      </c>
      <c r="FO25">
        <v>43327.199999999997</v>
      </c>
      <c r="FP25">
        <v>41033.4</v>
      </c>
      <c r="FQ25">
        <v>2.0947</v>
      </c>
      <c r="FR25">
        <v>2.0865200000000002</v>
      </c>
      <c r="FS25">
        <v>5.2329199999999999E-2</v>
      </c>
      <c r="FT25">
        <v>0</v>
      </c>
      <c r="FU25">
        <v>22.1267</v>
      </c>
      <c r="FV25">
        <v>999.9</v>
      </c>
      <c r="FW25">
        <v>40.026000000000003</v>
      </c>
      <c r="FX25">
        <v>27.271000000000001</v>
      </c>
      <c r="FY25">
        <v>14.3459</v>
      </c>
      <c r="FZ25">
        <v>63.784500000000001</v>
      </c>
      <c r="GA25">
        <v>36.201900000000002</v>
      </c>
      <c r="GB25">
        <v>1</v>
      </c>
      <c r="GC25">
        <v>-0.154197</v>
      </c>
      <c r="GD25">
        <v>0.497778</v>
      </c>
      <c r="GE25">
        <v>20.2685</v>
      </c>
      <c r="GF25">
        <v>5.2532300000000003</v>
      </c>
      <c r="GG25">
        <v>12.039899999999999</v>
      </c>
      <c r="GH25">
        <v>5.0256999999999996</v>
      </c>
      <c r="GI25">
        <v>3.3010000000000002</v>
      </c>
      <c r="GJ25">
        <v>999.9</v>
      </c>
      <c r="GK25">
        <v>9999</v>
      </c>
      <c r="GL25">
        <v>9999</v>
      </c>
      <c r="GM25">
        <v>9999</v>
      </c>
      <c r="GN25">
        <v>1.8778999999999999</v>
      </c>
      <c r="GO25">
        <v>1.8795599999999999</v>
      </c>
      <c r="GP25">
        <v>1.87836</v>
      </c>
      <c r="GQ25">
        <v>1.8788800000000001</v>
      </c>
      <c r="GR25">
        <v>1.88035</v>
      </c>
      <c r="GS25">
        <v>1.8748800000000001</v>
      </c>
      <c r="GT25">
        <v>1.88202</v>
      </c>
      <c r="GU25">
        <v>1.8768199999999999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33.017000000000003</v>
      </c>
      <c r="HJ25">
        <v>1.1874</v>
      </c>
      <c r="HK25">
        <v>33.017049999999998</v>
      </c>
      <c r="HL25">
        <v>0</v>
      </c>
      <c r="HM25">
        <v>0</v>
      </c>
      <c r="HN25">
        <v>0</v>
      </c>
      <c r="HO25">
        <v>1.1874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0.7</v>
      </c>
      <c r="HX25">
        <v>0.5</v>
      </c>
      <c r="HY25">
        <v>2</v>
      </c>
      <c r="HZ25">
        <v>484.245</v>
      </c>
      <c r="IA25">
        <v>533.46199999999999</v>
      </c>
      <c r="IB25">
        <v>22.491199999999999</v>
      </c>
      <c r="IC25">
        <v>25.353400000000001</v>
      </c>
      <c r="ID25">
        <v>30</v>
      </c>
      <c r="IE25">
        <v>25.396999999999998</v>
      </c>
      <c r="IF25">
        <v>25.376100000000001</v>
      </c>
      <c r="IG25">
        <v>18.5639</v>
      </c>
      <c r="IH25">
        <v>100</v>
      </c>
      <c r="II25">
        <v>0</v>
      </c>
      <c r="IJ25">
        <v>22.503</v>
      </c>
      <c r="IK25">
        <v>400</v>
      </c>
      <c r="IL25">
        <v>2.5300199999999999</v>
      </c>
      <c r="IM25">
        <v>101.389</v>
      </c>
      <c r="IN25">
        <v>111.742</v>
      </c>
    </row>
    <row r="26" spans="1:248" x14ac:dyDescent="0.35">
      <c r="A26">
        <v>9</v>
      </c>
      <c r="B26">
        <v>1599833842</v>
      </c>
      <c r="C26">
        <v>1971.9000000953699</v>
      </c>
      <c r="D26" t="s">
        <v>414</v>
      </c>
      <c r="E26" t="s">
        <v>415</v>
      </c>
      <c r="F26">
        <v>1599833842</v>
      </c>
      <c r="G26">
        <f t="shared" si="0"/>
        <v>3.7422803979600605E-3</v>
      </c>
      <c r="H26">
        <f t="shared" si="1"/>
        <v>6.6671789187333301</v>
      </c>
      <c r="I26">
        <f t="shared" si="2"/>
        <v>390.25700000000001</v>
      </c>
      <c r="J26">
        <f t="shared" si="3"/>
        <v>356.10639572781105</v>
      </c>
      <c r="K26">
        <f t="shared" si="4"/>
        <v>36.201735237453761</v>
      </c>
      <c r="L26">
        <f t="shared" si="5"/>
        <v>39.673481740444991</v>
      </c>
      <c r="M26">
        <f t="shared" si="6"/>
        <v>0.40210525459191065</v>
      </c>
      <c r="N26">
        <f t="shared" si="7"/>
        <v>2.9581160444224679</v>
      </c>
      <c r="O26">
        <f t="shared" si="8"/>
        <v>0.37402077404505435</v>
      </c>
      <c r="P26">
        <f t="shared" si="9"/>
        <v>0.23612259997676471</v>
      </c>
      <c r="Q26">
        <f t="shared" si="10"/>
        <v>24.747999136031364</v>
      </c>
      <c r="R26">
        <f t="shared" si="11"/>
        <v>22.91274684574574</v>
      </c>
      <c r="S26">
        <f t="shared" si="12"/>
        <v>22.9754</v>
      </c>
      <c r="T26">
        <f t="shared" si="13"/>
        <v>2.8155260660416097</v>
      </c>
      <c r="U26">
        <f t="shared" si="14"/>
        <v>61.799762389429617</v>
      </c>
      <c r="V26">
        <f t="shared" si="15"/>
        <v>1.8215621514069997</v>
      </c>
      <c r="W26">
        <f t="shared" si="16"/>
        <v>2.9475229045841189</v>
      </c>
      <c r="X26">
        <f t="shared" si="17"/>
        <v>0.99396391463460998</v>
      </c>
      <c r="Y26">
        <f t="shared" si="18"/>
        <v>-165.03456555003868</v>
      </c>
      <c r="Z26">
        <f t="shared" si="19"/>
        <v>121.04376570986027</v>
      </c>
      <c r="AA26">
        <f t="shared" si="20"/>
        <v>8.5128597088107956</v>
      </c>
      <c r="AB26">
        <f t="shared" si="21"/>
        <v>-10.729940995336236</v>
      </c>
      <c r="AC26">
        <v>15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54330.610604243004</v>
      </c>
      <c r="AH26" t="s">
        <v>372</v>
      </c>
      <c r="AI26">
        <v>10443.200000000001</v>
      </c>
      <c r="AJ26">
        <v>662.638461538461</v>
      </c>
      <c r="AK26">
        <v>3155.11</v>
      </c>
      <c r="AL26">
        <f t="shared" si="25"/>
        <v>2492.4715384615392</v>
      </c>
      <c r="AM26">
        <f t="shared" si="26"/>
        <v>0.78997928391134986</v>
      </c>
      <c r="AN26">
        <v>-1.2520192450083101</v>
      </c>
      <c r="AO26" t="s">
        <v>416</v>
      </c>
      <c r="AP26">
        <v>10485.200000000001</v>
      </c>
      <c r="AQ26">
        <v>776.79924000000005</v>
      </c>
      <c r="AR26">
        <v>2597.15</v>
      </c>
      <c r="AS26">
        <f t="shared" si="27"/>
        <v>0.70090320543672879</v>
      </c>
      <c r="AT26">
        <v>0.5</v>
      </c>
      <c r="AU26">
        <f t="shared" si="28"/>
        <v>126.39300281395616</v>
      </c>
      <c r="AV26">
        <f t="shared" si="29"/>
        <v>6.6671789187333301</v>
      </c>
      <c r="AW26">
        <f t="shared" si="30"/>
        <v>44.294630408537678</v>
      </c>
      <c r="AX26">
        <f t="shared" si="31"/>
        <v>0.74451610419113257</v>
      </c>
      <c r="AY26">
        <f t="shared" si="32"/>
        <v>6.2655352649531426E-2</v>
      </c>
      <c r="AZ26">
        <f t="shared" si="33"/>
        <v>0.2148354927516701</v>
      </c>
      <c r="BA26" t="s">
        <v>417</v>
      </c>
      <c r="BB26">
        <v>663.53</v>
      </c>
      <c r="BC26">
        <f t="shared" si="34"/>
        <v>1933.6200000000001</v>
      </c>
      <c r="BD26">
        <f t="shared" si="35"/>
        <v>0.94142114789875975</v>
      </c>
      <c r="BE26">
        <f t="shared" si="36"/>
        <v>0.22393822393822396</v>
      </c>
      <c r="BF26">
        <f t="shared" si="37"/>
        <v>0.94098728480455174</v>
      </c>
      <c r="BG26">
        <f t="shared" si="38"/>
        <v>0.22385812290735202</v>
      </c>
      <c r="BH26">
        <f t="shared" si="39"/>
        <v>0.80414750954862413</v>
      </c>
      <c r="BI26">
        <f t="shared" si="40"/>
        <v>0.19585249045137587</v>
      </c>
      <c r="BJ26">
        <v>520</v>
      </c>
      <c r="BK26">
        <v>300</v>
      </c>
      <c r="BL26">
        <v>300</v>
      </c>
      <c r="BM26">
        <v>300</v>
      </c>
      <c r="BN26">
        <v>10485.200000000001</v>
      </c>
      <c r="BO26">
        <v>2546.98</v>
      </c>
      <c r="BP26">
        <v>-8.6076299999999998E-3</v>
      </c>
      <c r="BQ26">
        <v>-12.02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149.94999999999999</v>
      </c>
      <c r="CC26">
        <f t="shared" si="42"/>
        <v>126.39300281395616</v>
      </c>
      <c r="CD26">
        <f t="shared" si="43"/>
        <v>0.84290098575495942</v>
      </c>
      <c r="CE26">
        <f t="shared" si="44"/>
        <v>0.19580197150991907</v>
      </c>
      <c r="CF26">
        <v>1599833842</v>
      </c>
      <c r="CG26">
        <v>390.25700000000001</v>
      </c>
      <c r="CH26">
        <v>400.01</v>
      </c>
      <c r="CI26">
        <v>17.918199999999999</v>
      </c>
      <c r="CJ26">
        <v>13.507999999999999</v>
      </c>
      <c r="CK26">
        <v>357.26600000000002</v>
      </c>
      <c r="CL26">
        <v>16.731200000000001</v>
      </c>
      <c r="CM26">
        <v>500.00799999999998</v>
      </c>
      <c r="CN26">
        <v>101.46</v>
      </c>
      <c r="CO26">
        <v>0.19988500000000001</v>
      </c>
      <c r="CP26">
        <v>23.734400000000001</v>
      </c>
      <c r="CQ26">
        <v>22.9754</v>
      </c>
      <c r="CR26">
        <v>999.9</v>
      </c>
      <c r="CS26">
        <v>0</v>
      </c>
      <c r="CT26">
        <v>0</v>
      </c>
      <c r="CU26">
        <v>10017.5</v>
      </c>
      <c r="CV26">
        <v>0</v>
      </c>
      <c r="CW26">
        <v>1.5289399999999999E-3</v>
      </c>
      <c r="CX26">
        <v>-9.7267799999999998</v>
      </c>
      <c r="CY26">
        <v>397.404</v>
      </c>
      <c r="CZ26">
        <v>405.48700000000002</v>
      </c>
      <c r="DA26">
        <v>4.4105999999999996</v>
      </c>
      <c r="DB26">
        <v>400.01</v>
      </c>
      <c r="DC26">
        <v>13.507999999999999</v>
      </c>
      <c r="DD26">
        <v>1.81802</v>
      </c>
      <c r="DE26">
        <v>1.37052</v>
      </c>
      <c r="DF26">
        <v>15.942600000000001</v>
      </c>
      <c r="DG26">
        <v>11.5953</v>
      </c>
      <c r="DH26">
        <v>149.94999999999999</v>
      </c>
      <c r="DI26">
        <v>0.89999099999999999</v>
      </c>
      <c r="DJ26">
        <v>0.100009</v>
      </c>
      <c r="DK26">
        <v>0</v>
      </c>
      <c r="DL26">
        <v>777.10900000000004</v>
      </c>
      <c r="DM26">
        <v>4.9990300000000003</v>
      </c>
      <c r="DN26">
        <v>1136.45</v>
      </c>
      <c r="DO26">
        <v>1128.57</v>
      </c>
      <c r="DP26">
        <v>36.375</v>
      </c>
      <c r="DQ26">
        <v>40.625</v>
      </c>
      <c r="DR26">
        <v>38.875</v>
      </c>
      <c r="DS26">
        <v>39.561999999999998</v>
      </c>
      <c r="DT26">
        <v>39.125</v>
      </c>
      <c r="DU26">
        <v>130.44999999999999</v>
      </c>
      <c r="DV26">
        <v>14.5</v>
      </c>
      <c r="DW26">
        <v>0</v>
      </c>
      <c r="DX26">
        <v>74.5</v>
      </c>
      <c r="DY26">
        <v>0</v>
      </c>
      <c r="DZ26">
        <v>776.79924000000005</v>
      </c>
      <c r="EA26">
        <v>4.7026153806695996</v>
      </c>
      <c r="EB26">
        <v>4.1815383975843003</v>
      </c>
      <c r="EC26">
        <v>1136.4179999999999</v>
      </c>
      <c r="ED26">
        <v>15</v>
      </c>
      <c r="EE26">
        <v>1599833874</v>
      </c>
      <c r="EF26" t="s">
        <v>418</v>
      </c>
      <c r="EG26">
        <v>1599833859</v>
      </c>
      <c r="EH26">
        <v>1599833874</v>
      </c>
      <c r="EI26">
        <v>24</v>
      </c>
      <c r="EJ26">
        <v>-2.5999999999999999E-2</v>
      </c>
      <c r="EK26">
        <v>0</v>
      </c>
      <c r="EL26">
        <v>32.991</v>
      </c>
      <c r="EM26">
        <v>1.1870000000000001</v>
      </c>
      <c r="EN26">
        <v>400</v>
      </c>
      <c r="EO26">
        <v>14</v>
      </c>
      <c r="EP26">
        <v>0.13</v>
      </c>
      <c r="EQ26">
        <v>0.02</v>
      </c>
      <c r="ER26">
        <v>-9.6888209756097492</v>
      </c>
      <c r="ES26">
        <v>-1.10870383275475E-2</v>
      </c>
      <c r="ET26">
        <v>5.6007541469762799E-2</v>
      </c>
      <c r="EU26">
        <v>1</v>
      </c>
      <c r="EV26">
        <v>4.4556902439024402</v>
      </c>
      <c r="EW26">
        <v>-0.33364348432056401</v>
      </c>
      <c r="EX26">
        <v>3.3984722929920101E-2</v>
      </c>
      <c r="EY26">
        <v>1</v>
      </c>
      <c r="EZ26">
        <v>2</v>
      </c>
      <c r="FA26">
        <v>2</v>
      </c>
      <c r="FB26" t="s">
        <v>383</v>
      </c>
      <c r="FC26">
        <v>2.93791</v>
      </c>
      <c r="FD26">
        <v>2.88523</v>
      </c>
      <c r="FE26">
        <v>9.1971200000000003E-2</v>
      </c>
      <c r="FF26">
        <v>0.100235</v>
      </c>
      <c r="FG26">
        <v>9.2536599999999997E-2</v>
      </c>
      <c r="FH26">
        <v>7.7968800000000005E-2</v>
      </c>
      <c r="FI26">
        <v>29345.3</v>
      </c>
      <c r="FJ26">
        <v>29543</v>
      </c>
      <c r="FK26">
        <v>29918.3</v>
      </c>
      <c r="FL26">
        <v>29932.7</v>
      </c>
      <c r="FM26">
        <v>36178.6</v>
      </c>
      <c r="FN26">
        <v>35261.199999999997</v>
      </c>
      <c r="FO26">
        <v>43329.1</v>
      </c>
      <c r="FP26">
        <v>41037.199999999997</v>
      </c>
      <c r="FQ26">
        <v>2.0956999999999999</v>
      </c>
      <c r="FR26">
        <v>2.0868199999999999</v>
      </c>
      <c r="FS26">
        <v>5.2541499999999998E-2</v>
      </c>
      <c r="FT26">
        <v>0</v>
      </c>
      <c r="FU26">
        <v>22.1098</v>
      </c>
      <c r="FV26">
        <v>999.9</v>
      </c>
      <c r="FW26">
        <v>40.232999999999997</v>
      </c>
      <c r="FX26">
        <v>27.311</v>
      </c>
      <c r="FY26">
        <v>14.454599999999999</v>
      </c>
      <c r="FZ26">
        <v>63.784500000000001</v>
      </c>
      <c r="GA26">
        <v>36.330100000000002</v>
      </c>
      <c r="GB26">
        <v>1</v>
      </c>
      <c r="GC26">
        <v>-0.15525900000000001</v>
      </c>
      <c r="GD26">
        <v>0.32870100000000002</v>
      </c>
      <c r="GE26">
        <v>20.270099999999999</v>
      </c>
      <c r="GF26">
        <v>5.2523299999999997</v>
      </c>
      <c r="GG26">
        <v>12.039899999999999</v>
      </c>
      <c r="GH26">
        <v>5.0256499999999997</v>
      </c>
      <c r="GI26">
        <v>3.3010000000000002</v>
      </c>
      <c r="GJ26">
        <v>999.9</v>
      </c>
      <c r="GK26">
        <v>9999</v>
      </c>
      <c r="GL26">
        <v>9999</v>
      </c>
      <c r="GM26">
        <v>9999</v>
      </c>
      <c r="GN26">
        <v>1.8778999999999999</v>
      </c>
      <c r="GO26">
        <v>1.87957</v>
      </c>
      <c r="GP26">
        <v>1.87836</v>
      </c>
      <c r="GQ26">
        <v>1.87887</v>
      </c>
      <c r="GR26">
        <v>1.8803399999999999</v>
      </c>
      <c r="GS26">
        <v>1.8749</v>
      </c>
      <c r="GT26">
        <v>1.8819999999999999</v>
      </c>
      <c r="GU26">
        <v>1.8768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32.991</v>
      </c>
      <c r="HJ26">
        <v>1.1870000000000001</v>
      </c>
      <c r="HK26">
        <v>33.017049999999998</v>
      </c>
      <c r="HL26">
        <v>0</v>
      </c>
      <c r="HM26">
        <v>0</v>
      </c>
      <c r="HN26">
        <v>0</v>
      </c>
      <c r="HO26">
        <v>1.1874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1.9</v>
      </c>
      <c r="HX26">
        <v>1.7</v>
      </c>
      <c r="HY26">
        <v>2</v>
      </c>
      <c r="HZ26">
        <v>484.75799999999998</v>
      </c>
      <c r="IA26">
        <v>533.60599999999999</v>
      </c>
      <c r="IB26">
        <v>22.563800000000001</v>
      </c>
      <c r="IC26">
        <v>25.3446</v>
      </c>
      <c r="ID26">
        <v>30.0001</v>
      </c>
      <c r="IE26">
        <v>25.386900000000001</v>
      </c>
      <c r="IF26">
        <v>25.369800000000001</v>
      </c>
      <c r="IG26">
        <v>18.5581</v>
      </c>
      <c r="IH26">
        <v>100</v>
      </c>
      <c r="II26">
        <v>3.5690499999999998</v>
      </c>
      <c r="IJ26">
        <v>22.569099999999999</v>
      </c>
      <c r="IK26">
        <v>400</v>
      </c>
      <c r="IL26">
        <v>6.6484800000000002</v>
      </c>
      <c r="IM26">
        <v>101.393</v>
      </c>
      <c r="IN26">
        <v>111.752</v>
      </c>
    </row>
    <row r="27" spans="1:248" x14ac:dyDescent="0.35">
      <c r="A27">
        <v>10</v>
      </c>
      <c r="B27">
        <v>1599833983</v>
      </c>
      <c r="C27">
        <v>2112.9000000953702</v>
      </c>
      <c r="D27" t="s">
        <v>419</v>
      </c>
      <c r="E27" t="s">
        <v>420</v>
      </c>
      <c r="F27">
        <v>1599833983</v>
      </c>
      <c r="G27">
        <f t="shared" si="0"/>
        <v>3.4724324177549072E-3</v>
      </c>
      <c r="H27">
        <f t="shared" si="1"/>
        <v>4.3479389961755901</v>
      </c>
      <c r="I27">
        <f t="shared" si="2"/>
        <v>393.13099999999997</v>
      </c>
      <c r="J27">
        <f t="shared" si="3"/>
        <v>366.31945906168215</v>
      </c>
      <c r="K27">
        <f t="shared" si="4"/>
        <v>37.240395933919402</v>
      </c>
      <c r="L27">
        <f t="shared" si="5"/>
        <v>39.966083514642001</v>
      </c>
      <c r="M27">
        <f t="shared" si="6"/>
        <v>0.35752376759881882</v>
      </c>
      <c r="N27">
        <f t="shared" si="7"/>
        <v>2.9559324607021953</v>
      </c>
      <c r="O27">
        <f t="shared" si="8"/>
        <v>0.33512019231583684</v>
      </c>
      <c r="P27">
        <f t="shared" si="9"/>
        <v>0.21134589787562652</v>
      </c>
      <c r="Q27">
        <f t="shared" si="10"/>
        <v>16.513523061703108</v>
      </c>
      <c r="R27">
        <f t="shared" si="11"/>
        <v>22.925460936337302</v>
      </c>
      <c r="S27">
        <f t="shared" si="12"/>
        <v>23.005600000000001</v>
      </c>
      <c r="T27">
        <f t="shared" si="13"/>
        <v>2.8206775965729598</v>
      </c>
      <c r="U27">
        <f t="shared" si="14"/>
        <v>60.799170679032855</v>
      </c>
      <c r="V27">
        <f t="shared" si="15"/>
        <v>1.7911851740544</v>
      </c>
      <c r="W27">
        <f t="shared" si="16"/>
        <v>2.9460684316079107</v>
      </c>
      <c r="X27">
        <f t="shared" si="17"/>
        <v>1.0294924225185598</v>
      </c>
      <c r="Y27">
        <f t="shared" si="18"/>
        <v>-153.13426962299141</v>
      </c>
      <c r="Z27">
        <f t="shared" si="19"/>
        <v>114.8349823298837</v>
      </c>
      <c r="AA27">
        <f t="shared" si="20"/>
        <v>8.08306827222113</v>
      </c>
      <c r="AB27">
        <f t="shared" si="21"/>
        <v>-13.702695959183472</v>
      </c>
      <c r="AC27">
        <v>15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54267.638097485833</v>
      </c>
      <c r="AH27" t="s">
        <v>372</v>
      </c>
      <c r="AI27">
        <v>10443.200000000001</v>
      </c>
      <c r="AJ27">
        <v>662.638461538461</v>
      </c>
      <c r="AK27">
        <v>3155.11</v>
      </c>
      <c r="AL27">
        <f t="shared" si="25"/>
        <v>2492.4715384615392</v>
      </c>
      <c r="AM27">
        <f t="shared" si="26"/>
        <v>0.78997928391134986</v>
      </c>
      <c r="AN27">
        <v>-1.2520192450083101</v>
      </c>
      <c r="AO27" t="s">
        <v>421</v>
      </c>
      <c r="AP27">
        <v>10481.799999999999</v>
      </c>
      <c r="AQ27">
        <v>742.41516000000001</v>
      </c>
      <c r="AR27">
        <v>2653.14</v>
      </c>
      <c r="AS27">
        <f t="shared" si="27"/>
        <v>0.72017490219136571</v>
      </c>
      <c r="AT27">
        <v>0.5</v>
      </c>
      <c r="AU27">
        <f t="shared" si="28"/>
        <v>84.381917013859791</v>
      </c>
      <c r="AV27">
        <f t="shared" si="29"/>
        <v>4.3479389961755901</v>
      </c>
      <c r="AW27">
        <f t="shared" si="30"/>
        <v>30.384869416088208</v>
      </c>
      <c r="AX27">
        <f t="shared" si="31"/>
        <v>0.74989258011262117</v>
      </c>
      <c r="AY27">
        <f t="shared" si="32"/>
        <v>6.6364434932950189E-2</v>
      </c>
      <c r="AZ27">
        <f t="shared" si="33"/>
        <v>0.18919845918421202</v>
      </c>
      <c r="BA27" t="s">
        <v>422</v>
      </c>
      <c r="BB27">
        <v>663.57</v>
      </c>
      <c r="BC27">
        <f t="shared" si="34"/>
        <v>1989.5699999999997</v>
      </c>
      <c r="BD27">
        <f t="shared" si="35"/>
        <v>0.96037075347939516</v>
      </c>
      <c r="BE27">
        <f t="shared" si="36"/>
        <v>0.20146977371424912</v>
      </c>
      <c r="BF27">
        <f t="shared" si="37"/>
        <v>0.95992130781109641</v>
      </c>
      <c r="BG27">
        <f t="shared" si="38"/>
        <v>0.20139447622733447</v>
      </c>
      <c r="BH27">
        <f t="shared" si="39"/>
        <v>0.85837851275332566</v>
      </c>
      <c r="BI27">
        <f t="shared" si="40"/>
        <v>0.14162148724667434</v>
      </c>
      <c r="BJ27">
        <v>522</v>
      </c>
      <c r="BK27">
        <v>300</v>
      </c>
      <c r="BL27">
        <v>300</v>
      </c>
      <c r="BM27">
        <v>300</v>
      </c>
      <c r="BN27">
        <v>10481.799999999999</v>
      </c>
      <c r="BO27">
        <v>2640.97</v>
      </c>
      <c r="BP27">
        <v>-8.6485499999999996E-3</v>
      </c>
      <c r="BQ27">
        <v>-22.23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100.11499999999999</v>
      </c>
      <c r="CC27">
        <f t="shared" si="42"/>
        <v>84.381917013859791</v>
      </c>
      <c r="CD27">
        <f t="shared" si="43"/>
        <v>0.84284989276192168</v>
      </c>
      <c r="CE27">
        <f t="shared" si="44"/>
        <v>0.19569978552384334</v>
      </c>
      <c r="CF27">
        <v>1599833983</v>
      </c>
      <c r="CG27">
        <v>393.13099999999997</v>
      </c>
      <c r="CH27">
        <v>399.98599999999999</v>
      </c>
      <c r="CI27">
        <v>17.619199999999999</v>
      </c>
      <c r="CJ27">
        <v>13.5261</v>
      </c>
      <c r="CK27">
        <v>360.16399999999999</v>
      </c>
      <c r="CL27">
        <v>16.430099999999999</v>
      </c>
      <c r="CM27">
        <v>500.04899999999998</v>
      </c>
      <c r="CN27">
        <v>101.461</v>
      </c>
      <c r="CO27">
        <v>0.19998199999999999</v>
      </c>
      <c r="CP27">
        <v>23.726199999999999</v>
      </c>
      <c r="CQ27">
        <v>23.005600000000001</v>
      </c>
      <c r="CR27">
        <v>999.9</v>
      </c>
      <c r="CS27">
        <v>0</v>
      </c>
      <c r="CT27">
        <v>0</v>
      </c>
      <c r="CU27">
        <v>10005</v>
      </c>
      <c r="CV27">
        <v>0</v>
      </c>
      <c r="CW27">
        <v>1.5289399999999999E-3</v>
      </c>
      <c r="CX27">
        <v>-6.8551900000000003</v>
      </c>
      <c r="CY27">
        <v>400.18200000000002</v>
      </c>
      <c r="CZ27">
        <v>405.471</v>
      </c>
      <c r="DA27">
        <v>4.0930799999999996</v>
      </c>
      <c r="DB27">
        <v>399.98599999999999</v>
      </c>
      <c r="DC27">
        <v>13.5261</v>
      </c>
      <c r="DD27">
        <v>1.78766</v>
      </c>
      <c r="DE27">
        <v>1.3723700000000001</v>
      </c>
      <c r="DF27">
        <v>15.6793</v>
      </c>
      <c r="DG27">
        <v>11.6158</v>
      </c>
      <c r="DH27">
        <v>100.11499999999999</v>
      </c>
      <c r="DI27">
        <v>0.89999099999999999</v>
      </c>
      <c r="DJ27">
        <v>0.100009</v>
      </c>
      <c r="DK27">
        <v>0</v>
      </c>
      <c r="DL27">
        <v>742.62300000000005</v>
      </c>
      <c r="DM27">
        <v>4.9990300000000003</v>
      </c>
      <c r="DN27">
        <v>720.73699999999997</v>
      </c>
      <c r="DO27">
        <v>740.56</v>
      </c>
      <c r="DP27">
        <v>35.75</v>
      </c>
      <c r="DQ27">
        <v>40.186999999999998</v>
      </c>
      <c r="DR27">
        <v>38.311999999999998</v>
      </c>
      <c r="DS27">
        <v>39.25</v>
      </c>
      <c r="DT27">
        <v>38.561999999999998</v>
      </c>
      <c r="DU27">
        <v>85.6</v>
      </c>
      <c r="DV27">
        <v>9.51</v>
      </c>
      <c r="DW27">
        <v>0</v>
      </c>
      <c r="DX27">
        <v>140.799999952316</v>
      </c>
      <c r="DY27">
        <v>0</v>
      </c>
      <c r="DZ27">
        <v>742.41516000000001</v>
      </c>
      <c r="EA27">
        <v>2.08976924046542</v>
      </c>
      <c r="EB27">
        <v>4.8626154029686202</v>
      </c>
      <c r="EC27">
        <v>719.77880000000005</v>
      </c>
      <c r="ED27">
        <v>15</v>
      </c>
      <c r="EE27">
        <v>1599833936</v>
      </c>
      <c r="EF27" t="s">
        <v>423</v>
      </c>
      <c r="EG27">
        <v>1599833923</v>
      </c>
      <c r="EH27">
        <v>1599833936</v>
      </c>
      <c r="EI27">
        <v>25</v>
      </c>
      <c r="EJ27">
        <v>-2.3E-2</v>
      </c>
      <c r="EK27">
        <v>2E-3</v>
      </c>
      <c r="EL27">
        <v>32.968000000000004</v>
      </c>
      <c r="EM27">
        <v>1.1890000000000001</v>
      </c>
      <c r="EN27">
        <v>400</v>
      </c>
      <c r="EO27">
        <v>14</v>
      </c>
      <c r="EP27">
        <v>0.28999999999999998</v>
      </c>
      <c r="EQ27">
        <v>0.03</v>
      </c>
      <c r="ER27">
        <v>-6.8975978048780497</v>
      </c>
      <c r="ES27">
        <v>-6.10856445993039E-2</v>
      </c>
      <c r="ET27">
        <v>2.4532987897552101E-2</v>
      </c>
      <c r="EU27">
        <v>1</v>
      </c>
      <c r="EV27">
        <v>4.1258673170731699</v>
      </c>
      <c r="EW27">
        <v>-0.15696125435539601</v>
      </c>
      <c r="EX27">
        <v>1.55421730006582E-2</v>
      </c>
      <c r="EY27">
        <v>1</v>
      </c>
      <c r="EZ27">
        <v>2</v>
      </c>
      <c r="FA27">
        <v>2</v>
      </c>
      <c r="FB27" t="s">
        <v>383</v>
      </c>
      <c r="FC27">
        <v>2.9380299999999999</v>
      </c>
      <c r="FD27">
        <v>2.8852199999999999</v>
      </c>
      <c r="FE27">
        <v>9.2559900000000001E-2</v>
      </c>
      <c r="FF27">
        <v>0.100233</v>
      </c>
      <c r="FG27">
        <v>9.1324199999999994E-2</v>
      </c>
      <c r="FH27">
        <v>7.8047400000000003E-2</v>
      </c>
      <c r="FI27">
        <v>29325.7</v>
      </c>
      <c r="FJ27">
        <v>29542.799999999999</v>
      </c>
      <c r="FK27">
        <v>29917.7</v>
      </c>
      <c r="FL27">
        <v>29932.400000000001</v>
      </c>
      <c r="FM27">
        <v>36225.800000000003</v>
      </c>
      <c r="FN27">
        <v>35258</v>
      </c>
      <c r="FO27">
        <v>43327</v>
      </c>
      <c r="FP27">
        <v>41036.9</v>
      </c>
      <c r="FQ27">
        <v>2.0951200000000001</v>
      </c>
      <c r="FR27">
        <v>2.0863700000000001</v>
      </c>
      <c r="FS27">
        <v>5.43147E-2</v>
      </c>
      <c r="FT27">
        <v>0</v>
      </c>
      <c r="FU27">
        <v>22.110800000000001</v>
      </c>
      <c r="FV27">
        <v>999.9</v>
      </c>
      <c r="FW27">
        <v>39.787999999999997</v>
      </c>
      <c r="FX27">
        <v>27.382000000000001</v>
      </c>
      <c r="FY27">
        <v>14.3527</v>
      </c>
      <c r="FZ27">
        <v>63.514600000000002</v>
      </c>
      <c r="GA27">
        <v>36.486400000000003</v>
      </c>
      <c r="GB27">
        <v>1</v>
      </c>
      <c r="GC27">
        <v>-0.15546699999999999</v>
      </c>
      <c r="GD27">
        <v>0.43205900000000003</v>
      </c>
      <c r="GE27">
        <v>20.270299999999999</v>
      </c>
      <c r="GF27">
        <v>5.2485900000000001</v>
      </c>
      <c r="GG27">
        <v>12.039899999999999</v>
      </c>
      <c r="GH27">
        <v>5.0252999999999997</v>
      </c>
      <c r="GI27">
        <v>3.3010000000000002</v>
      </c>
      <c r="GJ27">
        <v>999.9</v>
      </c>
      <c r="GK27">
        <v>9999</v>
      </c>
      <c r="GL27">
        <v>9999</v>
      </c>
      <c r="GM27">
        <v>9999</v>
      </c>
      <c r="GN27">
        <v>1.8778999999999999</v>
      </c>
      <c r="GO27">
        <v>1.8795500000000001</v>
      </c>
      <c r="GP27">
        <v>1.87836</v>
      </c>
      <c r="GQ27">
        <v>1.8788199999999999</v>
      </c>
      <c r="GR27">
        <v>1.88035</v>
      </c>
      <c r="GS27">
        <v>1.8748800000000001</v>
      </c>
      <c r="GT27">
        <v>1.88201</v>
      </c>
      <c r="GU27">
        <v>1.8767799999999999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32.966999999999999</v>
      </c>
      <c r="HJ27">
        <v>1.1891</v>
      </c>
      <c r="HK27">
        <v>32.967550000000003</v>
      </c>
      <c r="HL27">
        <v>0</v>
      </c>
      <c r="HM27">
        <v>0</v>
      </c>
      <c r="HN27">
        <v>0</v>
      </c>
      <c r="HO27">
        <v>1.189095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1</v>
      </c>
      <c r="HX27">
        <v>0.8</v>
      </c>
      <c r="HY27">
        <v>2</v>
      </c>
      <c r="HZ27">
        <v>484.38600000000002</v>
      </c>
      <c r="IA27">
        <v>533.27099999999996</v>
      </c>
      <c r="IB27">
        <v>22.5777</v>
      </c>
      <c r="IC27">
        <v>25.3384</v>
      </c>
      <c r="ID27">
        <v>30.0002</v>
      </c>
      <c r="IE27">
        <v>25.383900000000001</v>
      </c>
      <c r="IF27">
        <v>25.367699999999999</v>
      </c>
      <c r="IG27">
        <v>18.566299999999998</v>
      </c>
      <c r="IH27">
        <v>100</v>
      </c>
      <c r="II27">
        <v>0</v>
      </c>
      <c r="IJ27">
        <v>22.577999999999999</v>
      </c>
      <c r="IK27">
        <v>400</v>
      </c>
      <c r="IL27">
        <v>1.8815200000000001</v>
      </c>
      <c r="IM27">
        <v>101.389</v>
      </c>
      <c r="IN27">
        <v>111.751</v>
      </c>
    </row>
    <row r="28" spans="1:248" x14ac:dyDescent="0.35">
      <c r="A28">
        <v>11</v>
      </c>
      <c r="B28">
        <v>1599834080</v>
      </c>
      <c r="C28">
        <v>2209.9000000953702</v>
      </c>
      <c r="D28" t="s">
        <v>424</v>
      </c>
      <c r="E28" t="s">
        <v>425</v>
      </c>
      <c r="F28">
        <v>1599834080</v>
      </c>
      <c r="G28">
        <f t="shared" si="0"/>
        <v>3.204395817617293E-3</v>
      </c>
      <c r="H28">
        <f t="shared" si="1"/>
        <v>1.5842086326912168</v>
      </c>
      <c r="I28">
        <f t="shared" si="2"/>
        <v>396.59</v>
      </c>
      <c r="J28">
        <f t="shared" si="3"/>
        <v>381.67633825201398</v>
      </c>
      <c r="K28">
        <f t="shared" si="4"/>
        <v>38.801189066003381</v>
      </c>
      <c r="L28">
        <f t="shared" si="5"/>
        <v>40.317310845519998</v>
      </c>
      <c r="M28">
        <f t="shared" si="6"/>
        <v>0.31927725396224854</v>
      </c>
      <c r="N28">
        <f t="shared" si="7"/>
        <v>2.9567957024983569</v>
      </c>
      <c r="O28">
        <f t="shared" si="8"/>
        <v>0.301286066151007</v>
      </c>
      <c r="P28">
        <f t="shared" si="9"/>
        <v>0.18983569428997391</v>
      </c>
      <c r="Q28">
        <f t="shared" si="10"/>
        <v>8.2431256942940578</v>
      </c>
      <c r="R28">
        <f t="shared" si="11"/>
        <v>22.907360061873508</v>
      </c>
      <c r="S28">
        <f t="shared" si="12"/>
        <v>22.991099999999999</v>
      </c>
      <c r="T28">
        <f t="shared" si="13"/>
        <v>2.8182031514264718</v>
      </c>
      <c r="U28">
        <f t="shared" si="14"/>
        <v>59.926658537866018</v>
      </c>
      <c r="V28">
        <f t="shared" si="15"/>
        <v>1.7613294145495999</v>
      </c>
      <c r="W28">
        <f t="shared" si="16"/>
        <v>2.9391417067525363</v>
      </c>
      <c r="X28">
        <f t="shared" si="17"/>
        <v>1.0568737368768719</v>
      </c>
      <c r="Y28">
        <f t="shared" si="18"/>
        <v>-141.31385555692262</v>
      </c>
      <c r="Z28">
        <f t="shared" si="19"/>
        <v>110.94711185951188</v>
      </c>
      <c r="AA28">
        <f t="shared" si="20"/>
        <v>7.8050081772018363</v>
      </c>
      <c r="AB28">
        <f t="shared" si="21"/>
        <v>-14.318609825914848</v>
      </c>
      <c r="AC28">
        <v>15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54300.26481456621</v>
      </c>
      <c r="AH28" t="s">
        <v>372</v>
      </c>
      <c r="AI28">
        <v>10443.200000000001</v>
      </c>
      <c r="AJ28">
        <v>662.638461538461</v>
      </c>
      <c r="AK28">
        <v>3155.11</v>
      </c>
      <c r="AL28">
        <f t="shared" si="25"/>
        <v>2492.4715384615392</v>
      </c>
      <c r="AM28">
        <f t="shared" si="26"/>
        <v>0.78997928391134986</v>
      </c>
      <c r="AN28">
        <v>-1.2520192450083101</v>
      </c>
      <c r="AO28" t="s">
        <v>426</v>
      </c>
      <c r="AP28">
        <v>10477.6</v>
      </c>
      <c r="AQ28">
        <v>713.04624000000001</v>
      </c>
      <c r="AR28">
        <v>2706.61</v>
      </c>
      <c r="AS28">
        <f t="shared" si="27"/>
        <v>0.73655375543576651</v>
      </c>
      <c r="AT28">
        <v>0.5</v>
      </c>
      <c r="AU28">
        <f t="shared" si="28"/>
        <v>42.184691378353918</v>
      </c>
      <c r="AV28">
        <f t="shared" si="29"/>
        <v>1.5842086326912168</v>
      </c>
      <c r="AW28">
        <f t="shared" si="30"/>
        <v>15.53564642831269</v>
      </c>
      <c r="AX28">
        <f t="shared" si="31"/>
        <v>0.75525472823938444</v>
      </c>
      <c r="AY28">
        <f t="shared" si="32"/>
        <v>6.723358130705373E-2</v>
      </c>
      <c r="AZ28">
        <f t="shared" si="33"/>
        <v>0.1657054396459039</v>
      </c>
      <c r="BA28" t="s">
        <v>427</v>
      </c>
      <c r="BB28">
        <v>662.43</v>
      </c>
      <c r="BC28">
        <f t="shared" si="34"/>
        <v>2044.1800000000003</v>
      </c>
      <c r="BD28">
        <f t="shared" si="35"/>
        <v>0.97523885372129637</v>
      </c>
      <c r="BE28">
        <f t="shared" si="36"/>
        <v>0.17992682574578364</v>
      </c>
      <c r="BF28">
        <f t="shared" si="37"/>
        <v>0.97533831684394179</v>
      </c>
      <c r="BG28">
        <f t="shared" si="38"/>
        <v>0.17994187419160401</v>
      </c>
      <c r="BH28">
        <f t="shared" si="39"/>
        <v>0.90601063105051693</v>
      </c>
      <c r="BI28">
        <f t="shared" si="40"/>
        <v>9.3989368949483065E-2</v>
      </c>
      <c r="BJ28">
        <v>524</v>
      </c>
      <c r="BK28">
        <v>300</v>
      </c>
      <c r="BL28">
        <v>300</v>
      </c>
      <c r="BM28">
        <v>300</v>
      </c>
      <c r="BN28">
        <v>10477.6</v>
      </c>
      <c r="BO28">
        <v>2705.84</v>
      </c>
      <c r="BP28">
        <v>-8.6888799999999995E-3</v>
      </c>
      <c r="BQ28">
        <v>-37.28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50.058799999999998</v>
      </c>
      <c r="CC28">
        <f t="shared" si="42"/>
        <v>42.184691378353918</v>
      </c>
      <c r="CD28">
        <f t="shared" si="43"/>
        <v>0.84270280906361961</v>
      </c>
      <c r="CE28">
        <f t="shared" si="44"/>
        <v>0.195405618127239</v>
      </c>
      <c r="CF28">
        <v>1599834080</v>
      </c>
      <c r="CG28">
        <v>396.59</v>
      </c>
      <c r="CH28">
        <v>400.01600000000002</v>
      </c>
      <c r="CI28">
        <v>17.325700000000001</v>
      </c>
      <c r="CJ28">
        <v>13.5471</v>
      </c>
      <c r="CK28">
        <v>363.584</v>
      </c>
      <c r="CL28">
        <v>16.1357</v>
      </c>
      <c r="CM28">
        <v>500.00700000000001</v>
      </c>
      <c r="CN28">
        <v>101.46</v>
      </c>
      <c r="CO28">
        <v>0.19992799999999999</v>
      </c>
      <c r="CP28">
        <v>23.687100000000001</v>
      </c>
      <c r="CQ28">
        <v>22.991099999999999</v>
      </c>
      <c r="CR28">
        <v>999.9</v>
      </c>
      <c r="CS28">
        <v>0</v>
      </c>
      <c r="CT28">
        <v>0</v>
      </c>
      <c r="CU28">
        <v>10010</v>
      </c>
      <c r="CV28">
        <v>0</v>
      </c>
      <c r="CW28">
        <v>1.5289399999999999E-3</v>
      </c>
      <c r="CX28">
        <v>-3.46454</v>
      </c>
      <c r="CY28">
        <v>403.54300000000001</v>
      </c>
      <c r="CZ28">
        <v>405.51</v>
      </c>
      <c r="DA28">
        <v>3.77765</v>
      </c>
      <c r="DB28">
        <v>400.01600000000002</v>
      </c>
      <c r="DC28">
        <v>13.5471</v>
      </c>
      <c r="DD28">
        <v>1.7577700000000001</v>
      </c>
      <c r="DE28">
        <v>1.37449</v>
      </c>
      <c r="DF28">
        <v>15.4162</v>
      </c>
      <c r="DG28">
        <v>11.638999999999999</v>
      </c>
      <c r="DH28">
        <v>50.058799999999998</v>
      </c>
      <c r="DI28">
        <v>0.89999099999999999</v>
      </c>
      <c r="DJ28">
        <v>0.100009</v>
      </c>
      <c r="DK28">
        <v>0</v>
      </c>
      <c r="DL28">
        <v>713.80200000000002</v>
      </c>
      <c r="DM28">
        <v>4.9990300000000003</v>
      </c>
      <c r="DN28">
        <v>338.13799999999998</v>
      </c>
      <c r="DO28">
        <v>350.82900000000001</v>
      </c>
      <c r="DP28">
        <v>35.375</v>
      </c>
      <c r="DQ28">
        <v>39.936999999999998</v>
      </c>
      <c r="DR28">
        <v>38</v>
      </c>
      <c r="DS28">
        <v>39</v>
      </c>
      <c r="DT28">
        <v>38.25</v>
      </c>
      <c r="DU28">
        <v>40.549999999999997</v>
      </c>
      <c r="DV28">
        <v>4.51</v>
      </c>
      <c r="DW28">
        <v>0</v>
      </c>
      <c r="DX28">
        <v>96.299999952316298</v>
      </c>
      <c r="DY28">
        <v>0</v>
      </c>
      <c r="DZ28">
        <v>713.04624000000001</v>
      </c>
      <c r="EA28">
        <v>7.2615384793520903</v>
      </c>
      <c r="EB28">
        <v>0.774076958093733</v>
      </c>
      <c r="EC28">
        <v>337.50475999999998</v>
      </c>
      <c r="ED28">
        <v>15</v>
      </c>
      <c r="EE28">
        <v>1599834113</v>
      </c>
      <c r="EF28" t="s">
        <v>428</v>
      </c>
      <c r="EG28">
        <v>1599834104</v>
      </c>
      <c r="EH28">
        <v>1599834113</v>
      </c>
      <c r="EI28">
        <v>26</v>
      </c>
      <c r="EJ28">
        <v>3.7999999999999999E-2</v>
      </c>
      <c r="EK28">
        <v>1E-3</v>
      </c>
      <c r="EL28">
        <v>33.006</v>
      </c>
      <c r="EM28">
        <v>1.19</v>
      </c>
      <c r="EN28">
        <v>400</v>
      </c>
      <c r="EO28">
        <v>14</v>
      </c>
      <c r="EP28">
        <v>0.5</v>
      </c>
      <c r="EQ28">
        <v>0.03</v>
      </c>
      <c r="ER28">
        <v>-3.4882270731707301</v>
      </c>
      <c r="ES28">
        <v>4.8316515679441299E-2</v>
      </c>
      <c r="ET28">
        <v>2.74496964525313E-2</v>
      </c>
      <c r="EU28">
        <v>1</v>
      </c>
      <c r="EV28">
        <v>3.8205992682926802</v>
      </c>
      <c r="EW28">
        <v>-0.22535310104529499</v>
      </c>
      <c r="EX28">
        <v>2.2253321417234601E-2</v>
      </c>
      <c r="EY28">
        <v>1</v>
      </c>
      <c r="EZ28">
        <v>2</v>
      </c>
      <c r="FA28">
        <v>2</v>
      </c>
      <c r="FB28" t="s">
        <v>383</v>
      </c>
      <c r="FC28">
        <v>2.93791</v>
      </c>
      <c r="FD28">
        <v>2.8852099999999998</v>
      </c>
      <c r="FE28">
        <v>9.3248999999999999E-2</v>
      </c>
      <c r="FF28">
        <v>0.10023700000000001</v>
      </c>
      <c r="FG28">
        <v>9.0127399999999996E-2</v>
      </c>
      <c r="FH28">
        <v>7.8135899999999994E-2</v>
      </c>
      <c r="FI28">
        <v>29301.4</v>
      </c>
      <c r="FJ28">
        <v>29540.400000000001</v>
      </c>
      <c r="FK28">
        <v>29915.7</v>
      </c>
      <c r="FL28">
        <v>29930.2</v>
      </c>
      <c r="FM28">
        <v>36272.1</v>
      </c>
      <c r="FN28">
        <v>35252.199999999997</v>
      </c>
      <c r="FO28">
        <v>43324.7</v>
      </c>
      <c r="FP28">
        <v>41034.1</v>
      </c>
      <c r="FQ28">
        <v>2.09518</v>
      </c>
      <c r="FR28">
        <v>2.0859000000000001</v>
      </c>
      <c r="FS28">
        <v>5.3264199999999998E-2</v>
      </c>
      <c r="FT28">
        <v>0</v>
      </c>
      <c r="FU28">
        <v>22.113600000000002</v>
      </c>
      <c r="FV28">
        <v>999.9</v>
      </c>
      <c r="FW28">
        <v>39.904000000000003</v>
      </c>
      <c r="FX28">
        <v>27.442</v>
      </c>
      <c r="FY28">
        <v>14.4467</v>
      </c>
      <c r="FZ28">
        <v>63.684600000000003</v>
      </c>
      <c r="GA28">
        <v>36.5505</v>
      </c>
      <c r="GB28">
        <v>1</v>
      </c>
      <c r="GC28">
        <v>-0.15462100000000001</v>
      </c>
      <c r="GD28">
        <v>0.32601599999999997</v>
      </c>
      <c r="GE28">
        <v>20.2713</v>
      </c>
      <c r="GF28">
        <v>5.25143</v>
      </c>
      <c r="GG28">
        <v>12.039899999999999</v>
      </c>
      <c r="GH28">
        <v>5.02555</v>
      </c>
      <c r="GI28">
        <v>3.3010000000000002</v>
      </c>
      <c r="GJ28">
        <v>999.9</v>
      </c>
      <c r="GK28">
        <v>9999</v>
      </c>
      <c r="GL28">
        <v>9999</v>
      </c>
      <c r="GM28">
        <v>9999</v>
      </c>
      <c r="GN28">
        <v>1.8778900000000001</v>
      </c>
      <c r="GO28">
        <v>1.8795500000000001</v>
      </c>
      <c r="GP28">
        <v>1.87836</v>
      </c>
      <c r="GQ28">
        <v>1.8788499999999999</v>
      </c>
      <c r="GR28">
        <v>1.88035</v>
      </c>
      <c r="GS28">
        <v>1.87486</v>
      </c>
      <c r="GT28">
        <v>1.88201</v>
      </c>
      <c r="GU28">
        <v>1.8767799999999999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33.006</v>
      </c>
      <c r="HJ28">
        <v>1.19</v>
      </c>
      <c r="HK28">
        <v>32.967550000000003</v>
      </c>
      <c r="HL28">
        <v>0</v>
      </c>
      <c r="HM28">
        <v>0</v>
      </c>
      <c r="HN28">
        <v>0</v>
      </c>
      <c r="HO28">
        <v>1.189095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2.6</v>
      </c>
      <c r="HX28">
        <v>2.4</v>
      </c>
      <c r="HY28">
        <v>2</v>
      </c>
      <c r="HZ28">
        <v>484.416</v>
      </c>
      <c r="IA28">
        <v>532.94000000000005</v>
      </c>
      <c r="IB28">
        <v>22.647400000000001</v>
      </c>
      <c r="IC28">
        <v>25.342700000000001</v>
      </c>
      <c r="ID28">
        <v>30.0002</v>
      </c>
      <c r="IE28">
        <v>25.383900000000001</v>
      </c>
      <c r="IF28">
        <v>25.367699999999999</v>
      </c>
      <c r="IG28">
        <v>18.558599999999998</v>
      </c>
      <c r="IH28">
        <v>100</v>
      </c>
      <c r="II28">
        <v>2.97837</v>
      </c>
      <c r="IJ28">
        <v>22.649799999999999</v>
      </c>
      <c r="IK28">
        <v>400</v>
      </c>
      <c r="IL28">
        <v>6.3907699999999998</v>
      </c>
      <c r="IM28">
        <v>101.383</v>
      </c>
      <c r="IN28">
        <v>111.74299999999999</v>
      </c>
    </row>
    <row r="29" spans="1:248" x14ac:dyDescent="0.35">
      <c r="A29">
        <v>12</v>
      </c>
      <c r="B29">
        <v>1599834234.0999999</v>
      </c>
      <c r="C29">
        <v>2364</v>
      </c>
      <c r="D29" t="s">
        <v>429</v>
      </c>
      <c r="E29" t="s">
        <v>430</v>
      </c>
      <c r="F29">
        <v>1599834234.0999999</v>
      </c>
      <c r="G29">
        <f t="shared" si="0"/>
        <v>2.7318202091295195E-3</v>
      </c>
      <c r="H29">
        <f t="shared" si="1"/>
        <v>-1.0952557268538947</v>
      </c>
      <c r="I29">
        <f t="shared" si="2"/>
        <v>400.01</v>
      </c>
      <c r="J29">
        <f t="shared" si="3"/>
        <v>400.0261545168421</v>
      </c>
      <c r="K29">
        <f t="shared" si="4"/>
        <v>40.665894418200885</v>
      </c>
      <c r="L29">
        <f t="shared" si="5"/>
        <v>40.664252180889996</v>
      </c>
      <c r="M29">
        <f t="shared" si="6"/>
        <v>0.25552288236681175</v>
      </c>
      <c r="N29">
        <f t="shared" si="7"/>
        <v>2.9541182126256929</v>
      </c>
      <c r="O29">
        <f t="shared" si="8"/>
        <v>0.24384837545270627</v>
      </c>
      <c r="P29">
        <f t="shared" si="9"/>
        <v>0.1534096876071126</v>
      </c>
      <c r="Q29">
        <f t="shared" si="10"/>
        <v>1.5950760943367377E-5</v>
      </c>
      <c r="R29">
        <f t="shared" si="11"/>
        <v>22.934356726109009</v>
      </c>
      <c r="S29">
        <f t="shared" si="12"/>
        <v>23.008099999999999</v>
      </c>
      <c r="T29">
        <f t="shared" si="13"/>
        <v>2.8211044170893738</v>
      </c>
      <c r="U29">
        <f t="shared" si="14"/>
        <v>58.260525289274831</v>
      </c>
      <c r="V29">
        <f t="shared" si="15"/>
        <v>1.7076017499775</v>
      </c>
      <c r="W29">
        <f t="shared" si="16"/>
        <v>2.9309755473348811</v>
      </c>
      <c r="X29">
        <f t="shared" si="17"/>
        <v>1.1135026671118737</v>
      </c>
      <c r="Y29">
        <f t="shared" si="18"/>
        <v>-120.47327122261181</v>
      </c>
      <c r="Z29">
        <f t="shared" si="19"/>
        <v>100.78126005883946</v>
      </c>
      <c r="AA29">
        <f t="shared" si="20"/>
        <v>7.0952270500719816</v>
      </c>
      <c r="AB29">
        <f t="shared" si="21"/>
        <v>-12.596768162939426</v>
      </c>
      <c r="AC29">
        <v>16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54229.599829298008</v>
      </c>
      <c r="AH29" t="s">
        <v>431</v>
      </c>
      <c r="AI29">
        <v>10477.1</v>
      </c>
      <c r="AJ29">
        <v>624.30576923076899</v>
      </c>
      <c r="AK29">
        <v>2896.6</v>
      </c>
      <c r="AL29">
        <f t="shared" si="25"/>
        <v>2272.294230769231</v>
      </c>
      <c r="AM29">
        <f t="shared" si="26"/>
        <v>0.78446945756032282</v>
      </c>
      <c r="AN29">
        <v>-1.0952557268538901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-1.0952557268538947</v>
      </c>
      <c r="AW29" t="e">
        <f t="shared" si="30"/>
        <v>#DIV/0!</v>
      </c>
      <c r="AX29" t="e">
        <f t="shared" si="31"/>
        <v>#DIV/0!</v>
      </c>
      <c r="AY29">
        <f t="shared" si="32"/>
        <v>-5.5532584740434392E-12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1.2747468883109496</v>
      </c>
      <c r="BH29" t="e">
        <f t="shared" si="39"/>
        <v>#DIV/0!</v>
      </c>
      <c r="BI29" t="e">
        <f t="shared" si="40"/>
        <v>#DIV/0!</v>
      </c>
      <c r="BJ29">
        <v>526</v>
      </c>
      <c r="BK29">
        <v>300</v>
      </c>
      <c r="BL29">
        <v>300</v>
      </c>
      <c r="BM29">
        <v>300</v>
      </c>
      <c r="BN29">
        <v>10477.1</v>
      </c>
      <c r="BO29">
        <v>2894.91</v>
      </c>
      <c r="BP29">
        <v>-8.7274599999999994E-3</v>
      </c>
      <c r="BQ29">
        <v>-27.19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1599834234.0999999</v>
      </c>
      <c r="CG29">
        <v>400.01</v>
      </c>
      <c r="CH29">
        <v>400.00700000000001</v>
      </c>
      <c r="CI29">
        <v>16.797499999999999</v>
      </c>
      <c r="CJ29">
        <v>13.5748</v>
      </c>
      <c r="CK29">
        <v>367.017</v>
      </c>
      <c r="CL29">
        <v>15.606199999999999</v>
      </c>
      <c r="CM29">
        <v>500.065</v>
      </c>
      <c r="CN29">
        <v>101.458</v>
      </c>
      <c r="CO29">
        <v>0.20008899999999999</v>
      </c>
      <c r="CP29">
        <v>23.640899999999998</v>
      </c>
      <c r="CQ29">
        <v>23.008099999999999</v>
      </c>
      <c r="CR29">
        <v>999.9</v>
      </c>
      <c r="CS29">
        <v>0</v>
      </c>
      <c r="CT29">
        <v>0</v>
      </c>
      <c r="CU29">
        <v>9995</v>
      </c>
      <c r="CV29">
        <v>0</v>
      </c>
      <c r="CW29">
        <v>1.5289399999999999E-3</v>
      </c>
      <c r="CX29">
        <v>2.7160600000000002E-3</v>
      </c>
      <c r="CY29">
        <v>406.84399999999999</v>
      </c>
      <c r="CZ29">
        <v>405.512</v>
      </c>
      <c r="DA29">
        <v>3.2227100000000002</v>
      </c>
      <c r="DB29">
        <v>400.00700000000001</v>
      </c>
      <c r="DC29">
        <v>13.5748</v>
      </c>
      <c r="DD29">
        <v>1.70425</v>
      </c>
      <c r="DE29">
        <v>1.3772800000000001</v>
      </c>
      <c r="DF29">
        <v>14.9352</v>
      </c>
      <c r="DG29">
        <v>11.6698</v>
      </c>
      <c r="DH29">
        <v>9.9980699999999995E-3</v>
      </c>
      <c r="DI29">
        <v>0</v>
      </c>
      <c r="DJ29">
        <v>0</v>
      </c>
      <c r="DK29">
        <v>0</v>
      </c>
      <c r="DL29">
        <v>624.29999999999995</v>
      </c>
      <c r="DM29">
        <v>9.9980699999999995E-3</v>
      </c>
      <c r="DN29">
        <v>1.9</v>
      </c>
      <c r="DO29">
        <v>0.2</v>
      </c>
      <c r="DP29">
        <v>34.686999999999998</v>
      </c>
      <c r="DQ29">
        <v>39.436999999999998</v>
      </c>
      <c r="DR29">
        <v>37.436999999999998</v>
      </c>
      <c r="DS29">
        <v>38.436999999999998</v>
      </c>
      <c r="DT29">
        <v>37.436999999999998</v>
      </c>
      <c r="DU29">
        <v>0</v>
      </c>
      <c r="DV29">
        <v>0</v>
      </c>
      <c r="DW29">
        <v>0</v>
      </c>
      <c r="DX29">
        <v>153.700000047684</v>
      </c>
      <c r="DY29">
        <v>0</v>
      </c>
      <c r="DZ29">
        <v>624.30576923076899</v>
      </c>
      <c r="EA29">
        <v>5.1162396138793103</v>
      </c>
      <c r="EB29">
        <v>0.77606807392403998</v>
      </c>
      <c r="EC29">
        <v>-0.253846153846154</v>
      </c>
      <c r="ED29">
        <v>15</v>
      </c>
      <c r="EE29">
        <v>1599834173.5</v>
      </c>
      <c r="EF29" t="s">
        <v>432</v>
      </c>
      <c r="EG29">
        <v>1599834161</v>
      </c>
      <c r="EH29">
        <v>1599834173.5</v>
      </c>
      <c r="EI29">
        <v>27</v>
      </c>
      <c r="EJ29">
        <v>-1.4E-2</v>
      </c>
      <c r="EK29">
        <v>1E-3</v>
      </c>
      <c r="EL29">
        <v>32.993000000000002</v>
      </c>
      <c r="EM29">
        <v>1.1910000000000001</v>
      </c>
      <c r="EN29">
        <v>400</v>
      </c>
      <c r="EO29">
        <v>14</v>
      </c>
      <c r="EP29">
        <v>0.33</v>
      </c>
      <c r="EQ29">
        <v>0.03</v>
      </c>
      <c r="ER29">
        <v>-7.114413E-3</v>
      </c>
      <c r="ES29">
        <v>0.27400588705440898</v>
      </c>
      <c r="ET29">
        <v>4.4577481646954298E-2</v>
      </c>
      <c r="EU29">
        <v>0</v>
      </c>
      <c r="EV29">
        <v>3.2584330000000001</v>
      </c>
      <c r="EW29">
        <v>-0.197271894934333</v>
      </c>
      <c r="EX29">
        <v>1.9022770592108801E-2</v>
      </c>
      <c r="EY29">
        <v>1</v>
      </c>
      <c r="EZ29">
        <v>1</v>
      </c>
      <c r="FA29">
        <v>2</v>
      </c>
      <c r="FB29" t="s">
        <v>374</v>
      </c>
      <c r="FC29">
        <v>2.93804</v>
      </c>
      <c r="FD29">
        <v>2.88524</v>
      </c>
      <c r="FE29">
        <v>9.3931299999999995E-2</v>
      </c>
      <c r="FF29">
        <v>0.10023</v>
      </c>
      <c r="FG29">
        <v>8.7950500000000001E-2</v>
      </c>
      <c r="FH29">
        <v>7.8249200000000005E-2</v>
      </c>
      <c r="FI29">
        <v>29278.1</v>
      </c>
      <c r="FJ29">
        <v>29538.7</v>
      </c>
      <c r="FK29">
        <v>29914.5</v>
      </c>
      <c r="FL29">
        <v>29928.400000000001</v>
      </c>
      <c r="FM29">
        <v>36358</v>
      </c>
      <c r="FN29">
        <v>35246</v>
      </c>
      <c r="FO29">
        <v>43322.5</v>
      </c>
      <c r="FP29">
        <v>41032.1</v>
      </c>
      <c r="FQ29">
        <v>2.0939800000000002</v>
      </c>
      <c r="FR29">
        <v>2.0853799999999998</v>
      </c>
      <c r="FS29">
        <v>5.18039E-2</v>
      </c>
      <c r="FT29">
        <v>0</v>
      </c>
      <c r="FU29">
        <v>22.154699999999998</v>
      </c>
      <c r="FV29">
        <v>999.9</v>
      </c>
      <c r="FW29">
        <v>39.457999999999998</v>
      </c>
      <c r="FX29">
        <v>27.513000000000002</v>
      </c>
      <c r="FY29">
        <v>14.344099999999999</v>
      </c>
      <c r="FZ29">
        <v>63.789200000000001</v>
      </c>
      <c r="GA29">
        <v>36.310099999999998</v>
      </c>
      <c r="GB29">
        <v>1</v>
      </c>
      <c r="GC29">
        <v>-0.15241399999999999</v>
      </c>
      <c r="GD29">
        <v>0.51546599999999998</v>
      </c>
      <c r="GE29">
        <v>20.271599999999999</v>
      </c>
      <c r="GF29">
        <v>5.2517300000000002</v>
      </c>
      <c r="GG29">
        <v>12.039899999999999</v>
      </c>
      <c r="GH29">
        <v>5.0258000000000003</v>
      </c>
      <c r="GI29">
        <v>3.3010000000000002</v>
      </c>
      <c r="GJ29">
        <v>999.9</v>
      </c>
      <c r="GK29">
        <v>9999</v>
      </c>
      <c r="GL29">
        <v>9999</v>
      </c>
      <c r="GM29">
        <v>9999</v>
      </c>
      <c r="GN29">
        <v>1.8778999999999999</v>
      </c>
      <c r="GO29">
        <v>1.87958</v>
      </c>
      <c r="GP29">
        <v>1.8783700000000001</v>
      </c>
      <c r="GQ29">
        <v>1.8789100000000001</v>
      </c>
      <c r="GR29">
        <v>1.8804000000000001</v>
      </c>
      <c r="GS29">
        <v>1.87497</v>
      </c>
      <c r="GT29">
        <v>1.88202</v>
      </c>
      <c r="GU29">
        <v>1.87683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32.993000000000002</v>
      </c>
      <c r="HJ29">
        <v>1.1913</v>
      </c>
      <c r="HK29">
        <v>32.992600000000003</v>
      </c>
      <c r="HL29">
        <v>0</v>
      </c>
      <c r="HM29">
        <v>0</v>
      </c>
      <c r="HN29">
        <v>0</v>
      </c>
      <c r="HO29">
        <v>1.1913428571428499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1.2</v>
      </c>
      <c r="HX29">
        <v>1</v>
      </c>
      <c r="HY29">
        <v>2</v>
      </c>
      <c r="HZ29">
        <v>483.86200000000002</v>
      </c>
      <c r="IA29">
        <v>532.76800000000003</v>
      </c>
      <c r="IB29">
        <v>22.555299999999999</v>
      </c>
      <c r="IC29">
        <v>25.364000000000001</v>
      </c>
      <c r="ID29">
        <v>30.0001</v>
      </c>
      <c r="IE29">
        <v>25.403099999999998</v>
      </c>
      <c r="IF29">
        <v>25.386700000000001</v>
      </c>
      <c r="IG29">
        <v>18.565300000000001</v>
      </c>
      <c r="IH29">
        <v>100</v>
      </c>
      <c r="II29">
        <v>0</v>
      </c>
      <c r="IJ29">
        <v>22.549199999999999</v>
      </c>
      <c r="IK29">
        <v>400</v>
      </c>
      <c r="IL29">
        <v>3.49837</v>
      </c>
      <c r="IM29">
        <v>101.378</v>
      </c>
      <c r="IN29">
        <v>111.73699999999999</v>
      </c>
    </row>
    <row r="30" spans="1:248" x14ac:dyDescent="0.35">
      <c r="A30">
        <v>13</v>
      </c>
      <c r="B30">
        <v>1599835418.0999999</v>
      </c>
      <c r="C30">
        <v>3548</v>
      </c>
      <c r="D30" t="s">
        <v>433</v>
      </c>
      <c r="E30" t="s">
        <v>434</v>
      </c>
      <c r="F30">
        <v>1599835418.0999999</v>
      </c>
      <c r="G30">
        <f t="shared" si="0"/>
        <v>1.7888966482396363E-3</v>
      </c>
      <c r="H30">
        <f t="shared" si="1"/>
        <v>-1.1056271312606123</v>
      </c>
      <c r="I30">
        <f t="shared" si="2"/>
        <v>400.46800000000002</v>
      </c>
      <c r="J30">
        <f t="shared" si="3"/>
        <v>404.55877348157134</v>
      </c>
      <c r="K30">
        <f t="shared" si="4"/>
        <v>41.125425759298096</v>
      </c>
      <c r="L30">
        <f t="shared" si="5"/>
        <v>40.709578144211996</v>
      </c>
      <c r="M30">
        <f t="shared" si="6"/>
        <v>0.15455164118744388</v>
      </c>
      <c r="N30">
        <f t="shared" si="7"/>
        <v>2.9547270548862361</v>
      </c>
      <c r="O30">
        <f t="shared" si="8"/>
        <v>0.15019695298655281</v>
      </c>
      <c r="P30">
        <f t="shared" si="9"/>
        <v>9.4254126899329549E-2</v>
      </c>
      <c r="Q30">
        <f t="shared" si="10"/>
        <v>1.5950760943367377E-5</v>
      </c>
      <c r="R30">
        <f t="shared" si="11"/>
        <v>23.031173110663197</v>
      </c>
      <c r="S30">
        <f t="shared" si="12"/>
        <v>22.996700000000001</v>
      </c>
      <c r="T30">
        <f t="shared" si="13"/>
        <v>2.819158574035729</v>
      </c>
      <c r="U30">
        <f t="shared" si="14"/>
        <v>56.27806610969094</v>
      </c>
      <c r="V30">
        <f t="shared" si="15"/>
        <v>1.6349378407488</v>
      </c>
      <c r="W30">
        <f t="shared" si="16"/>
        <v>2.9051066494754125</v>
      </c>
      <c r="X30">
        <f t="shared" si="17"/>
        <v>1.184220733286929</v>
      </c>
      <c r="Y30">
        <f t="shared" si="18"/>
        <v>-78.890342187367963</v>
      </c>
      <c r="Z30">
        <f t="shared" si="19"/>
        <v>79.185666281062538</v>
      </c>
      <c r="AA30">
        <f t="shared" si="20"/>
        <v>5.5692268311548654</v>
      </c>
      <c r="AB30">
        <f t="shared" si="21"/>
        <v>5.8645668756103788</v>
      </c>
      <c r="AC30">
        <v>16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54274.425706113936</v>
      </c>
      <c r="AH30" t="s">
        <v>435</v>
      </c>
      <c r="AI30">
        <v>10475.9</v>
      </c>
      <c r="AJ30">
        <v>599.18461538461497</v>
      </c>
      <c r="AK30">
        <v>3038.65</v>
      </c>
      <c r="AL30">
        <f t="shared" si="25"/>
        <v>2439.4653846153851</v>
      </c>
      <c r="AM30">
        <f t="shared" si="26"/>
        <v>0.80281223063379625</v>
      </c>
      <c r="AN30">
        <v>-1.1056271312606101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-1.1056271312606123</v>
      </c>
      <c r="AW30" t="e">
        <f t="shared" si="30"/>
        <v>#DIV/0!</v>
      </c>
      <c r="AX30" t="e">
        <f t="shared" si="31"/>
        <v>#DIV/0!</v>
      </c>
      <c r="AY30">
        <f t="shared" si="32"/>
        <v>-2.6444087971635425E-12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1.2456212820904957</v>
      </c>
      <c r="BH30" t="e">
        <f t="shared" si="39"/>
        <v>#DIV/0!</v>
      </c>
      <c r="BI30" t="e">
        <f t="shared" si="40"/>
        <v>#DIV/0!</v>
      </c>
      <c r="BJ30">
        <v>527</v>
      </c>
      <c r="BK30">
        <v>300</v>
      </c>
      <c r="BL30">
        <v>300</v>
      </c>
      <c r="BM30">
        <v>300</v>
      </c>
      <c r="BN30">
        <v>10475.9</v>
      </c>
      <c r="BO30">
        <v>3006.03</v>
      </c>
      <c r="BP30">
        <v>-8.7285699999999997E-3</v>
      </c>
      <c r="BQ30">
        <v>11.43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1599835418.0999999</v>
      </c>
      <c r="CG30">
        <v>400.46800000000002</v>
      </c>
      <c r="CH30">
        <v>400.00099999999998</v>
      </c>
      <c r="CI30">
        <v>16.083200000000001</v>
      </c>
      <c r="CJ30">
        <v>13.971399999999999</v>
      </c>
      <c r="CK30">
        <v>367.32</v>
      </c>
      <c r="CL30">
        <v>14.873200000000001</v>
      </c>
      <c r="CM30">
        <v>500.08300000000003</v>
      </c>
      <c r="CN30">
        <v>101.455</v>
      </c>
      <c r="CO30">
        <v>0.20000899999999999</v>
      </c>
      <c r="CP30">
        <v>23.4938</v>
      </c>
      <c r="CQ30">
        <v>22.996700000000001</v>
      </c>
      <c r="CR30">
        <v>999.9</v>
      </c>
      <c r="CS30">
        <v>0</v>
      </c>
      <c r="CT30">
        <v>0</v>
      </c>
      <c r="CU30">
        <v>9998.75</v>
      </c>
      <c r="CV30">
        <v>0</v>
      </c>
      <c r="CW30">
        <v>1.5289399999999999E-3</v>
      </c>
      <c r="CX30">
        <v>0.31237799999999999</v>
      </c>
      <c r="CY30">
        <v>406.84899999999999</v>
      </c>
      <c r="CZ30">
        <v>405.66800000000001</v>
      </c>
      <c r="DA30">
        <v>2.0932200000000001</v>
      </c>
      <c r="DB30">
        <v>400.00099999999998</v>
      </c>
      <c r="DC30">
        <v>13.971399999999999</v>
      </c>
      <c r="DD30">
        <v>1.6298299999999999</v>
      </c>
      <c r="DE30">
        <v>1.4174599999999999</v>
      </c>
      <c r="DF30">
        <v>14.2438</v>
      </c>
      <c r="DG30">
        <v>12.1058</v>
      </c>
      <c r="DH30">
        <v>9.9980699999999995E-3</v>
      </c>
      <c r="DI30">
        <v>0</v>
      </c>
      <c r="DJ30">
        <v>0</v>
      </c>
      <c r="DK30">
        <v>0</v>
      </c>
      <c r="DL30">
        <v>599.15</v>
      </c>
      <c r="DM30">
        <v>9.9980699999999995E-3</v>
      </c>
      <c r="DN30">
        <v>2.75</v>
      </c>
      <c r="DO30">
        <v>-0.15</v>
      </c>
      <c r="DP30">
        <v>34.311999999999998</v>
      </c>
      <c r="DQ30">
        <v>39.936999999999998</v>
      </c>
      <c r="DR30">
        <v>37.311999999999998</v>
      </c>
      <c r="DS30">
        <v>39.311999999999998</v>
      </c>
      <c r="DT30">
        <v>37.25</v>
      </c>
      <c r="DU30">
        <v>0</v>
      </c>
      <c r="DV30">
        <v>0</v>
      </c>
      <c r="DW30">
        <v>0</v>
      </c>
      <c r="DX30">
        <v>1183.8000001907301</v>
      </c>
      <c r="DY30">
        <v>0</v>
      </c>
      <c r="DZ30">
        <v>599.18461538461497</v>
      </c>
      <c r="EA30">
        <v>5.6034190021996304</v>
      </c>
      <c r="EB30">
        <v>-3.4307693069294198</v>
      </c>
      <c r="EC30">
        <v>-0.81730769230769196</v>
      </c>
      <c r="ED30">
        <v>15</v>
      </c>
      <c r="EE30">
        <v>1599835441.0999999</v>
      </c>
      <c r="EF30" t="s">
        <v>436</v>
      </c>
      <c r="EG30">
        <v>1599835436.0999999</v>
      </c>
      <c r="EH30">
        <v>1599835441.0999999</v>
      </c>
      <c r="EI30">
        <v>28</v>
      </c>
      <c r="EJ30">
        <v>0.155</v>
      </c>
      <c r="EK30">
        <v>1.9E-2</v>
      </c>
      <c r="EL30">
        <v>33.148000000000003</v>
      </c>
      <c r="EM30">
        <v>1.21</v>
      </c>
      <c r="EN30">
        <v>400</v>
      </c>
      <c r="EO30">
        <v>14</v>
      </c>
      <c r="EP30">
        <v>0.43</v>
      </c>
      <c r="EQ30">
        <v>0.04</v>
      </c>
      <c r="ER30">
        <v>0.32601239999999998</v>
      </c>
      <c r="ES30">
        <v>-1.8337148217636299E-2</v>
      </c>
      <c r="ET30">
        <v>2.59046690982533E-2</v>
      </c>
      <c r="EU30">
        <v>1</v>
      </c>
      <c r="EV30">
        <v>2.0887322500000001</v>
      </c>
      <c r="EW30">
        <v>3.2405515947466601E-2</v>
      </c>
      <c r="EX30">
        <v>3.2066660938582401E-3</v>
      </c>
      <c r="EY30">
        <v>1</v>
      </c>
      <c r="EZ30">
        <v>2</v>
      </c>
      <c r="FA30">
        <v>2</v>
      </c>
      <c r="FB30" t="s">
        <v>383</v>
      </c>
      <c r="FC30">
        <v>2.9378299999999999</v>
      </c>
      <c r="FD30">
        <v>2.8851900000000001</v>
      </c>
      <c r="FE30">
        <v>9.3935299999999999E-2</v>
      </c>
      <c r="FF30">
        <v>0.100179</v>
      </c>
      <c r="FG30">
        <v>8.4853999999999999E-2</v>
      </c>
      <c r="FH30">
        <v>7.9887899999999998E-2</v>
      </c>
      <c r="FI30">
        <v>29260.9</v>
      </c>
      <c r="FJ30">
        <v>29524.1</v>
      </c>
      <c r="FK30">
        <v>29898.2</v>
      </c>
      <c r="FL30">
        <v>29913.3</v>
      </c>
      <c r="FM30">
        <v>36462.5</v>
      </c>
      <c r="FN30">
        <v>35166.1</v>
      </c>
      <c r="FO30">
        <v>43298.400000000001</v>
      </c>
      <c r="FP30">
        <v>41012.199999999997</v>
      </c>
      <c r="FQ30">
        <v>2.0910199999999999</v>
      </c>
      <c r="FR30">
        <v>2.0803699999999998</v>
      </c>
      <c r="FS30">
        <v>4.2110700000000001E-2</v>
      </c>
      <c r="FT30">
        <v>0</v>
      </c>
      <c r="FU30">
        <v>22.303100000000001</v>
      </c>
      <c r="FV30">
        <v>999.9</v>
      </c>
      <c r="FW30">
        <v>44.47</v>
      </c>
      <c r="FX30">
        <v>27.864999999999998</v>
      </c>
      <c r="FY30">
        <v>16.503399999999999</v>
      </c>
      <c r="FZ30">
        <v>63.7395</v>
      </c>
      <c r="GA30">
        <v>36.129800000000003</v>
      </c>
      <c r="GB30">
        <v>1</v>
      </c>
      <c r="GC30">
        <v>-0.13569600000000001</v>
      </c>
      <c r="GD30">
        <v>0.46026400000000001</v>
      </c>
      <c r="GE30">
        <v>20.271999999999998</v>
      </c>
      <c r="GF30">
        <v>5.2496400000000003</v>
      </c>
      <c r="GG30">
        <v>12.039899999999999</v>
      </c>
      <c r="GH30">
        <v>5.0254500000000002</v>
      </c>
      <c r="GI30">
        <v>3.3010000000000002</v>
      </c>
      <c r="GJ30">
        <v>999.9</v>
      </c>
      <c r="GK30">
        <v>9999</v>
      </c>
      <c r="GL30">
        <v>9999</v>
      </c>
      <c r="GM30">
        <v>9999</v>
      </c>
      <c r="GN30">
        <v>1.8778999999999999</v>
      </c>
      <c r="GO30">
        <v>1.8795500000000001</v>
      </c>
      <c r="GP30">
        <v>1.8783799999999999</v>
      </c>
      <c r="GQ30">
        <v>1.8788499999999999</v>
      </c>
      <c r="GR30">
        <v>1.88036</v>
      </c>
      <c r="GS30">
        <v>1.8749</v>
      </c>
      <c r="GT30">
        <v>1.88202</v>
      </c>
      <c r="GU30">
        <v>1.8768199999999999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33.148000000000003</v>
      </c>
      <c r="HJ30">
        <v>1.21</v>
      </c>
      <c r="HK30">
        <v>32.992600000000003</v>
      </c>
      <c r="HL30">
        <v>0</v>
      </c>
      <c r="HM30">
        <v>0</v>
      </c>
      <c r="HN30">
        <v>0</v>
      </c>
      <c r="HO30">
        <v>1.1913428571428499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21</v>
      </c>
      <c r="HX30">
        <v>20.7</v>
      </c>
      <c r="HY30">
        <v>2</v>
      </c>
      <c r="HZ30">
        <v>483.77</v>
      </c>
      <c r="IA30">
        <v>531.255</v>
      </c>
      <c r="IB30">
        <v>22.4908</v>
      </c>
      <c r="IC30">
        <v>25.563300000000002</v>
      </c>
      <c r="ID30">
        <v>30.0002</v>
      </c>
      <c r="IE30">
        <v>25.5961</v>
      </c>
      <c r="IF30">
        <v>25.579799999999999</v>
      </c>
      <c r="IG30">
        <v>18.518899999999999</v>
      </c>
      <c r="IH30">
        <v>100</v>
      </c>
      <c r="II30">
        <v>32.761099999999999</v>
      </c>
      <c r="IJ30">
        <v>22.499400000000001</v>
      </c>
      <c r="IK30">
        <v>400</v>
      </c>
      <c r="IL30">
        <v>13.514699999999999</v>
      </c>
      <c r="IM30">
        <v>101.322</v>
      </c>
      <c r="IN30">
        <v>111.682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2020-09-11T09:44:11Z</dcterms:created>
  <dcterms:modified xsi:type="dcterms:W3CDTF">2020-09-21T13:53:42Z</dcterms:modified>
</cp:coreProperties>
</file>